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19" firstSheet="6" activeTab="7"/>
  </bookViews>
  <sheets>
    <sheet name="1-1  2023年永德县一般公共预算收入情况表" sheetId="1" r:id="rId1"/>
    <sheet name="1-2 2023年永德县一般公共预算支出情况表" sheetId="2" r:id="rId2"/>
    <sheet name="1-3 2023年永德县县本级一般公共预算收入情况表" sheetId="3" r:id="rId3"/>
    <sheet name="1-4 永德县县本级一般公共预算支出情况表（公开到项级）" sheetId="4" r:id="rId4"/>
    <sheet name="1-5  永德县县本级一般公共预算基本支出情况表（公开到款级）" sheetId="5" r:id="rId5"/>
    <sheet name="1-6  县本级一般公共预算支出表（州、市对下转移支付项目）" sheetId="6" r:id="rId6"/>
    <sheet name="1-7永德县分地区税收返还和转移支付预算表" sheetId="7" r:id="rId7"/>
    <sheet name="1-8永德县县本级“三公”经费预算财政拨款情况统计表" sheetId="8" r:id="rId8"/>
    <sheet name="2-1  2023年永德县政府性基金预算收入情况表" sheetId="9" r:id="rId9"/>
    <sheet name="2-2  2023年永德县政府性基金预算支出情况表" sheetId="10" r:id="rId10"/>
    <sheet name="2-3  2023年县本级政府性基金预算收入情况表" sheetId="11" r:id="rId11"/>
    <sheet name="2-4  永德县县本级政府性基金预算支出情况表（公开到项级）" sheetId="12" r:id="rId12"/>
    <sheet name="2-5 永德县县本级政府性基金支出表（州、市对下转移支付）" sheetId="13" r:id="rId13"/>
    <sheet name="3-1  2023年永德县国有资本经营收入预算情况表" sheetId="14" r:id="rId14"/>
    <sheet name="3-2  2023年永德县国有资本经营支出预算情况表" sheetId="15" r:id="rId15"/>
    <sheet name="3-3 2023年永德县县本级国有资本经营收入预算情况表" sheetId="16" r:id="rId16"/>
    <sheet name="3-4  永德县县本级国有资本经营支出预算情况表（公开到项级）" sheetId="17" r:id="rId17"/>
    <sheet name="3-5  永德县县本级国有资本经营预算转移支付表（分地区）" sheetId="18" r:id="rId18"/>
    <sheet name="3-6  永德县县本级国有资本经营预算转移支付表（分项目）" sheetId="19" r:id="rId19"/>
    <sheet name="4-1  2023年永德县社会保险基金收入预算情况表" sheetId="20" r:id="rId20"/>
    <sheet name="4-2  2023年永德县社会保险基金支出预算情况表" sheetId="21" r:id="rId21"/>
    <sheet name="4-3  2023年永德县县本级社会保险基金收入预算情况表" sheetId="22" r:id="rId22"/>
    <sheet name="4-4  2023年永德县县本级社会保险基金支出预算情况表" sheetId="23" r:id="rId23"/>
    <sheet name="5-1 2022年地方政府债务限额及余额预算情况表" sheetId="24" r:id="rId24"/>
    <sheet name="5-2  永德县2022年地方政府一般债务余额情况表" sheetId="25" r:id="rId25"/>
    <sheet name="5-3  永德县县本级2022年地方政府一般债务余额情况表" sheetId="26" r:id="rId26"/>
    <sheet name="5-4  永德县2022年地方政府专项债务余额情况表" sheetId="27" r:id="rId27"/>
    <sheet name="5-5  县本级2022年地方政府专项债务余额情况表（本级）" sheetId="28" r:id="rId28"/>
    <sheet name="5-6  永德县地方政府债券发行及还本付息情况表" sheetId="29" r:id="rId29"/>
    <sheet name="5-7  永德县2023年地方政府债务限额提前下达情况表" sheetId="30" r:id="rId30"/>
    <sheet name="5-8  永德县2023年年初新增地方政府债券资金安排表" sheetId="31" r:id="rId31"/>
    <sheet name="6-1   2023年永德县县级重大政策和重点项目绩效目标表" sheetId="32" r:id="rId32"/>
    <sheet name="6-2重点工作情况解释说明汇总表" sheetId="33" r:id="rId33"/>
    <sheet name="7-1 空表说明" sheetId="34" r:id="rId34"/>
  </sheets>
  <externalReferences>
    <externalReference r:id="rId35"/>
    <externalReference r:id="rId36"/>
  </externalReferences>
  <definedNames>
    <definedName name="_xlnm._FilterDatabase" localSheetId="0" hidden="1">'1-1  2023年永德县一般公共预算收入情况表'!$A$4:$F$40</definedName>
    <definedName name="_xlnm._FilterDatabase" localSheetId="1" hidden="1">'1-2 2023年永德县一般公共预算支出情况表'!$A$3:$F$39</definedName>
    <definedName name="_xlnm._FilterDatabase" localSheetId="2" hidden="1">'1-3 2023年永德县县本级一般公共预算收入情况表'!$A$3:$F$40</definedName>
    <definedName name="_xlnm._FilterDatabase" localSheetId="3" hidden="1">'1-4 永德县县本级一般公共预算支出情况表（公开到项级）'!$A$3:$G$1331</definedName>
    <definedName name="_xlnm._FilterDatabase" localSheetId="4" hidden="1">'1-5  永德县县本级一般公共预算基本支出情况表（公开到款级）'!$A$3:$B$32</definedName>
    <definedName name="_xlnm._FilterDatabase" localSheetId="5" hidden="1">'1-6  县本级一般公共预算支出表（州、市对下转移支付项目）'!$A$3:$E$43</definedName>
    <definedName name="_xlnm._FilterDatabase" localSheetId="8" hidden="1">'2-1  2023年永德县政府性基金预算收入情况表'!$A$3:$F$37</definedName>
    <definedName name="_xlnm._FilterDatabase" localSheetId="9" hidden="1">'2-2  2023年永德县政府性基金预算支出情况表'!$A$1:$G$271</definedName>
    <definedName name="_xlnm._FilterDatabase" localSheetId="14" hidden="1">'3-2  2023年永德县国有资本经营支出预算情况表'!$A$3:$E$28</definedName>
    <definedName name="_xlnm._FilterDatabase" localSheetId="15" hidden="1">'3-3 2023年永德县县本级国有资本经营收入预算情况表'!$A$3:$E$35</definedName>
    <definedName name="_xlnm._FilterDatabase" localSheetId="16" hidden="1">'3-4  永德县县本级国有资本经营支出预算情况表（公开到项级）'!$A$1:$E$22</definedName>
    <definedName name="_xlnm._FilterDatabase" localSheetId="19" hidden="1">'4-1  2023年永德县社会保险基金收入预算情况表'!$A$3:$E$62</definedName>
    <definedName name="_xlnm._FilterDatabase" localSheetId="20" hidden="1">'4-2  2023年永德县社会保险基金支出预算情况表'!$A$1:$E$40</definedName>
    <definedName name="_xlnm._FilterDatabase" localSheetId="10" hidden="1">'2-3  2023年县本级政府性基金预算收入情况表'!#REF!</definedName>
    <definedName name="_xlnm._FilterDatabase" localSheetId="11" hidden="1">'2-4  永德县县本级政府性基金预算支出情况表（公开到项级）'!#REF!</definedName>
    <definedName name="_xlnm._FilterDatabase" localSheetId="12" hidden="1">'2-5 永德县县本级政府性基金支出表（州、市对下转移支付）'!$A$3:$E$18</definedName>
    <definedName name="_xlnm._FilterDatabase" localSheetId="13" hidden="1">'3-1  2023年永德县国有资本经营收入预算情况表'!$A$3:$E$41</definedName>
    <definedName name="_xlnm._FilterDatabase" localSheetId="22" hidden="1">'4-4  2023年永德县县本级社会保险基金支出预算情况表'!#REF!</definedName>
    <definedName name="_lst_r_地方财政预算表2015年全省汇总_10_科目编码名称" localSheetId="19">[2]_ESList!$A$1:$A$27</definedName>
    <definedName name="_lst_r_地方财政预算表2015年全省汇总_10_科目编码名称" localSheetId="20">[2]_ESList!$A$1:$A$27</definedName>
    <definedName name="_lst_r_地方财政预算表2015年全省汇总_10_科目编码名称" localSheetId="21">[2]_ESList!$A$1:$A$27</definedName>
    <definedName name="_lst_r_地方财政预算表2015年全省汇总_10_科目编码名称" localSheetId="22">[2]_ESList!$A$1:$A$27</definedName>
    <definedName name="_lst_r_地方财政预算表2015年全省汇总_10_科目编码名称">[1]_ESList!$A$1:$A$27</definedName>
    <definedName name="_xlnm.Print_Area" localSheetId="0">'1-1  2023年永德县一般公共预算收入情况表'!$B$1:$E$40</definedName>
    <definedName name="_xlnm.Print_Area" localSheetId="1">'1-2 2023年永德县一般公共预算支出情况表'!$B$1:$E$38</definedName>
    <definedName name="_xlnm.Print_Area" localSheetId="2">'1-3 2023年永德县县本级一般公共预算收入情况表'!$B$1:$E$40</definedName>
    <definedName name="_xlnm.Print_Area" localSheetId="3">'1-4 永德县县本级一般公共预算支出情况表（公开到项级）'!#REF!</definedName>
    <definedName name="_xlnm.Print_Area" localSheetId="4">'1-5  永德县县本级一般公共预算基本支出情况表（公开到款级）'!$A$1:$B$32</definedName>
    <definedName name="_xlnm.Print_Area" localSheetId="8">'2-1  2023年永德县政府性基金预算收入情况表'!$B$1:$E$37</definedName>
    <definedName name="_xlnm.Print_Area" localSheetId="9">'2-2  2023年永德县政府性基金预算支出情况表'!$B$1:$E$271</definedName>
    <definedName name="_xlnm.Print_Area" localSheetId="10">'2-3  2023年县本级政府性基金预算收入情况表'!#REF!</definedName>
    <definedName name="_xlnm.Print_Area" localSheetId="11">'2-4  永德县县本级政府性基金预算支出情况表（公开到项级）'!#REF!</definedName>
    <definedName name="_xlnm.Print_Area" localSheetId="13">'3-1  2023年永德县国有资本经营收入预算情况表'!$A$1:$D$41</definedName>
    <definedName name="_xlnm.Print_Area" localSheetId="14">'3-2  2023年永德县国有资本经营支出预算情况表'!$A$1:$D$28</definedName>
    <definedName name="_xlnm.Print_Area" localSheetId="15">'3-3 2023年永德县县本级国有资本经营收入预算情况表'!$A$1:$D$35</definedName>
    <definedName name="_xlnm.Print_Area" localSheetId="16">'3-4  永德县县本级国有资本经营支出预算情况表（公开到项级）'!$A$1:$D$22</definedName>
    <definedName name="_xlnm.Print_Area" localSheetId="19">'4-1  2023年永德县社会保险基金收入预算情况表'!$A$1:$D$62</definedName>
    <definedName name="_xlnm.Print_Area" localSheetId="20">'4-2  2023年永德县社会保险基金支出预算情况表'!$A$1:$D$40</definedName>
    <definedName name="_xlnm.Print_Area" localSheetId="21">'4-3  2023年永德县县本级社会保险基金收入预算情况表'!#REF!</definedName>
    <definedName name="_xlnm.Print_Area" localSheetId="22">'4-4  2023年永德县县本级社会保险基金支出预算情况表'!#REF!</definedName>
    <definedName name="_xlnm.Print_Area" localSheetId="31">'6-1   2023年永德县县级重大政策和重点项目绩效目标表'!#REF!</definedName>
    <definedName name="_xlnm.Print_Titles" localSheetId="0">'1-1  2023年永德县一般公共预算收入情况表'!$2:$4</definedName>
    <definedName name="_xlnm.Print_Titles" localSheetId="1">'1-2 2023年永德县一般公共预算支出情况表'!$1:$3</definedName>
    <definedName name="_xlnm.Print_Titles" localSheetId="2">'1-3 2023年永德县县本级一般公共预算收入情况表'!$1:$3</definedName>
    <definedName name="_xlnm.Print_Titles" localSheetId="3">'1-4 永德县县本级一般公共预算支出情况表（公开到项级）'!#REF!</definedName>
    <definedName name="_xlnm.Print_Titles" localSheetId="4">'1-5  永德县县本级一般公共预算基本支出情况表（公开到款级）'!$1:$3</definedName>
    <definedName name="_xlnm.Print_Titles" localSheetId="5">'1-6  县本级一般公共预算支出表（州、市对下转移支付项目）'!$1:$3</definedName>
    <definedName name="_xlnm.Print_Titles" localSheetId="6">'1-7永德县分地区税收返还和转移支付预算表'!$1:$3</definedName>
    <definedName name="_xlnm.Print_Titles" localSheetId="8">'2-1  2023年永德县政府性基金预算收入情况表'!$1:$3</definedName>
    <definedName name="_xlnm.Print_Titles" localSheetId="9">'2-2  2023年永德县政府性基金预算支出情况表'!$1:$3</definedName>
    <definedName name="_xlnm.Print_Titles" localSheetId="10">'2-3  2023年县本级政府性基金预算收入情况表'!#REF!</definedName>
    <definedName name="_xlnm.Print_Titles" localSheetId="11">'2-4  永德县县本级政府性基金预算支出情况表（公开到项级）'!#REF!</definedName>
    <definedName name="_xlnm.Print_Titles" localSheetId="12">'2-5 永德县县本级政府性基金支出表（州、市对下转移支付）'!$1:$3</definedName>
    <definedName name="_xlnm.Print_Titles" localSheetId="13">'3-1  2023年永德县国有资本经营收入预算情况表'!$1:$3</definedName>
    <definedName name="_xlnm.Print_Titles" localSheetId="14">'3-2  2023年永德县国有资本经营支出预算情况表'!$1:$3</definedName>
    <definedName name="_xlnm.Print_Titles" localSheetId="15">'3-3 2023年永德县县本级国有资本经营收入预算情况表'!$1:$3</definedName>
    <definedName name="_xlnm.Print_Titles" localSheetId="19">'4-1  2023年永德县社会保险基金收入预算情况表'!$1:$3</definedName>
    <definedName name="_xlnm.Print_Titles" localSheetId="21">'4-3  2023年永德县县本级社会保险基金收入预算情况表'!#REF!</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<sst xmlns="http://schemas.openxmlformats.org/spreadsheetml/2006/main" count="5093" uniqueCount="3416">
  <si>
    <t>附件1</t>
  </si>
  <si>
    <t>1-1  2023年永德县一般公共预算收入情况表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</si>
  <si>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</si>
  <si>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</si>
  <si>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</si>
  <si>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</si>
  <si>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</si>
  <si>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</si>
  <si>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</si>
  <si>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</si>
  <si>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</si>
  <si>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</si>
  <si>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</si>
  <si>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</si>
  <si>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</si>
  <si>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</si>
  <si>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</si>
  <si>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</si>
  <si>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</si>
  <si>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</si>
  <si>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</si>
  <si>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</si>
  <si>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</si>
  <si>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</si>
  <si>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</si>
  <si>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</si>
  <si>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</si>
  <si>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</si>
  <si>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</si>
  <si>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</si>
  <si>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</si>
  <si>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</si>
  <si>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</si>
  <si>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</si>
  <si>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</si>
  <si>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</si>
  <si>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</si>
  <si>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</si>
  <si>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</si>
  <si>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</si>
  <si>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</si>
  <si>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</si>
  <si>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</si>
  <si>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</si>
  <si>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</si>
  <si>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</si>
  <si>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</si>
  <si>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</si>
  <si>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</si>
  <si>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</si>
  <si>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</si>
  <si>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</si>
  <si>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</si>
  <si>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</si>
  <si>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</si>
  <si>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</si>
  <si>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</si>
  <si>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</si>
  <si>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</si>
  <si>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</si>
  <si>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</si>
  <si>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</si>
  <si>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</si>
  <si>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</si>
  <si>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</si>
  <si>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</si>
  <si>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</si>
  <si>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</si>
  <si>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</si>
  <si>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2023年永德县一般公共预算支出情况表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</si>
  <si>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</si>
  <si>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</si>
  <si>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</si>
  <si>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</si>
  <si>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</si>
  <si>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</si>
  <si>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</si>
  <si>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</si>
  <si>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</si>
  <si>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</si>
  <si>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</si>
  <si>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</si>
  <si>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</si>
  <si>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</si>
  <si>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</si>
  <si>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</si>
  <si>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</si>
  <si>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</si>
  <si>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</si>
  <si>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</si>
  <si>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</si>
  <si>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</si>
  <si>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</si>
  <si>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</si>
  <si>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</si>
  <si>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</si>
  <si>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</si>
  <si>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</si>
  <si>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</si>
  <si>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</si>
  <si>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</si>
  <si>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</si>
  <si>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</si>
  <si>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</si>
  <si>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</si>
  <si>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</si>
  <si>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</si>
  <si>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</si>
  <si>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</si>
  <si>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</si>
  <si>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</si>
  <si>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</si>
  <si>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</si>
  <si>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</si>
  <si>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</si>
  <si>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</si>
  <si>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</si>
  <si>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</si>
  <si>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</si>
  <si>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</si>
  <si>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</si>
  <si>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</si>
  <si>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</si>
  <si>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</si>
  <si>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</si>
  <si>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</si>
  <si>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</si>
  <si>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</si>
  <si>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</si>
  <si>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2023年永德县县本级一般公共预算收入情况表</t>
  </si>
  <si>
    <t>2022年预算数</t>
  </si>
  <si>
    <t>比上年预算数增长%</t>
  </si>
  <si>
    <r>
      <rPr>
        <sz val="14"/>
        <rFont val="宋体"/>
        <charset val="134"/>
      </rPr>
      <t>10199</t>
    </r>
  </si>
  <si>
    <t>县本级一般公共预算收入</t>
  </si>
  <si>
    <t xml:space="preserve">   上解收入</t>
  </si>
  <si>
    <t>1-4 2023年永德县县本级一般公共预算支出情况表（公开到项级）</t>
  </si>
  <si>
    <t>预算数比上年预算数增长%</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</si>
  <si>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</si>
  <si>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</si>
  <si>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</si>
  <si>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</si>
  <si>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</si>
  <si>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</si>
  <si>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</si>
  <si>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</si>
  <si>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</si>
  <si>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</si>
  <si>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</si>
  <si>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</si>
  <si>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</si>
  <si>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</si>
  <si>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</si>
  <si>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</si>
  <si>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</si>
  <si>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</si>
  <si>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</si>
  <si>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</si>
  <si>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</si>
  <si>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</si>
  <si>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</si>
  <si>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</si>
  <si>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</si>
  <si>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</si>
  <si>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</si>
  <si>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</si>
  <si>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</si>
  <si>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</si>
  <si>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</si>
  <si>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</si>
  <si>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</si>
  <si>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</si>
  <si>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</si>
  <si>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</si>
  <si>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</si>
  <si>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</si>
  <si>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</si>
  <si>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</si>
  <si>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</si>
  <si>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</si>
  <si>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</si>
  <si>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</si>
  <si>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</si>
  <si>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</si>
  <si>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</si>
  <si>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</si>
  <si>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</si>
  <si>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</si>
  <si>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</si>
  <si>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</si>
  <si>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</si>
  <si>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</si>
  <si>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</si>
  <si>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</si>
  <si>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</si>
  <si>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</si>
  <si>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</si>
  <si>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</si>
  <si>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</si>
  <si>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</si>
  <si>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</si>
  <si>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</si>
  <si>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</si>
  <si>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</si>
  <si>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</si>
  <si>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</si>
  <si>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</si>
  <si>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</si>
  <si>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</si>
  <si>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</si>
  <si>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</si>
  <si>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</si>
  <si>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</si>
  <si>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</si>
  <si>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</si>
  <si>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</si>
  <si>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</si>
  <si>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</si>
  <si>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</si>
  <si>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</si>
  <si>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</si>
  <si>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</si>
  <si>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</si>
  <si>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</si>
  <si>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</si>
  <si>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</si>
  <si>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</si>
  <si>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</si>
  <si>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</si>
  <si>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</si>
  <si>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</si>
  <si>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</si>
  <si>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</si>
  <si>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</si>
  <si>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</si>
  <si>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</si>
  <si>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</si>
  <si>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</si>
  <si>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</si>
  <si>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</si>
  <si>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</si>
  <si>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</si>
  <si>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</si>
  <si>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</si>
  <si>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</si>
  <si>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</si>
  <si>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</si>
  <si>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</si>
  <si>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</si>
  <si>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</si>
  <si>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</si>
  <si>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</si>
  <si>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</si>
  <si>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</si>
  <si>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</si>
  <si>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</si>
  <si>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</si>
  <si>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</si>
  <si>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</si>
  <si>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</si>
  <si>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</si>
  <si>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</si>
  <si>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</si>
  <si>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</si>
  <si>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</si>
  <si>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</si>
  <si>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</si>
  <si>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</si>
  <si>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</si>
  <si>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</si>
  <si>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</si>
  <si>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</si>
  <si>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</si>
  <si>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</si>
  <si>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</si>
  <si>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</si>
  <si>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</si>
  <si>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</si>
  <si>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</si>
  <si>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</si>
  <si>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</si>
  <si>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</si>
  <si>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</si>
  <si>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</si>
  <si>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</si>
  <si>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</si>
  <si>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</si>
  <si>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</si>
  <si>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</si>
  <si>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</si>
  <si>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</si>
  <si>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</si>
  <si>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</si>
  <si>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</si>
  <si>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</si>
  <si>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</si>
  <si>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</si>
  <si>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</si>
  <si>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</si>
  <si>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</si>
  <si>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</si>
  <si>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</si>
  <si>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</si>
  <si>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</si>
  <si>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</si>
  <si>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</si>
  <si>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</si>
  <si>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</si>
  <si>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</si>
  <si>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</si>
  <si>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</si>
  <si>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</si>
  <si>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</si>
  <si>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</si>
  <si>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</si>
  <si>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</si>
  <si>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</si>
  <si>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</si>
  <si>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</si>
  <si>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</si>
  <si>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</si>
  <si>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</si>
  <si>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</si>
  <si>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</si>
  <si>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</si>
  <si>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</si>
  <si>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</si>
  <si>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</si>
  <si>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</si>
  <si>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</si>
  <si>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</si>
  <si>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</si>
  <si>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</si>
  <si>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</si>
  <si>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</si>
  <si>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</si>
  <si>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</si>
  <si>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</si>
  <si>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</si>
  <si>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</si>
  <si>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</si>
  <si>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</si>
  <si>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</si>
  <si>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</si>
  <si>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</si>
  <si>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</si>
  <si>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</si>
  <si>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</si>
  <si>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</si>
  <si>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</si>
  <si>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</si>
  <si>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</si>
  <si>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</si>
  <si>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</si>
  <si>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</si>
  <si>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</si>
  <si>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</si>
  <si>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</si>
  <si>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</si>
  <si>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</si>
  <si>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</si>
  <si>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</si>
  <si>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</si>
  <si>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</si>
  <si>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</si>
  <si>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</si>
  <si>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</si>
  <si>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</si>
  <si>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</si>
  <si>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</si>
  <si>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</si>
  <si>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</si>
  <si>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</si>
  <si>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</si>
  <si>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</si>
  <si>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</si>
  <si>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</si>
  <si>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</si>
  <si>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</si>
  <si>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</si>
  <si>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</si>
  <si>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</si>
  <si>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</si>
  <si>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</si>
  <si>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</si>
  <si>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</si>
  <si>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</si>
  <si>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</si>
  <si>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</si>
  <si>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</si>
  <si>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</si>
  <si>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</si>
  <si>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</si>
  <si>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</si>
  <si>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</si>
  <si>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</si>
  <si>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</si>
  <si>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</si>
  <si>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</si>
  <si>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</si>
  <si>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</si>
  <si>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</si>
  <si>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</si>
  <si>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</si>
  <si>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</si>
  <si>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</si>
  <si>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</si>
  <si>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</si>
  <si>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</si>
  <si>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</si>
  <si>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</si>
  <si>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</si>
  <si>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</si>
  <si>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</si>
  <si>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</si>
  <si>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</si>
  <si>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</si>
  <si>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</si>
  <si>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</si>
  <si>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</si>
  <si>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</si>
  <si>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</si>
  <si>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</si>
  <si>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</si>
  <si>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</si>
  <si>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</si>
  <si>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</si>
  <si>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</si>
  <si>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</si>
  <si>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</si>
  <si>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</si>
  <si>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</si>
  <si>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</si>
  <si>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</si>
  <si>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</si>
  <si>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</si>
  <si>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</si>
  <si>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</si>
  <si>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</si>
  <si>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</si>
  <si>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</si>
  <si>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</si>
  <si>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</si>
  <si>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</si>
  <si>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</si>
  <si>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</si>
  <si>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</si>
  <si>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</si>
  <si>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</si>
  <si>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</si>
  <si>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</si>
  <si>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</si>
  <si>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</si>
  <si>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</si>
  <si>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</si>
  <si>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</si>
  <si>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</si>
  <si>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</si>
  <si>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</si>
  <si>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</si>
  <si>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</si>
  <si>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</si>
  <si>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</si>
  <si>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</si>
  <si>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</si>
  <si>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</si>
  <si>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</si>
  <si>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</si>
  <si>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</si>
  <si>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</si>
  <si>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</si>
  <si>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</si>
  <si>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</si>
  <si>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</si>
  <si>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</si>
  <si>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</si>
  <si>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</si>
  <si>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</si>
  <si>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</si>
  <si>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</si>
  <si>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</si>
  <si>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</si>
  <si>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</si>
  <si>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</si>
  <si>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</si>
  <si>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</si>
  <si>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</si>
  <si>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</si>
  <si>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</si>
  <si>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</si>
  <si>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</si>
  <si>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</si>
  <si>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</si>
  <si>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</si>
  <si>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</si>
  <si>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</si>
  <si>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</si>
  <si>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</si>
  <si>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</si>
  <si>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</si>
  <si>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</si>
  <si>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</si>
  <si>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</si>
  <si>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</si>
  <si>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</si>
  <si>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</si>
  <si>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</si>
  <si>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</si>
  <si>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</si>
  <si>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</si>
  <si>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</si>
  <si>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</si>
  <si>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</si>
  <si>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</si>
  <si>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</si>
  <si>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</si>
  <si>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</si>
  <si>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</si>
  <si>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</si>
  <si>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</si>
  <si>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</si>
  <si>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</si>
  <si>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</si>
  <si>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</si>
  <si>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</si>
  <si>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</si>
  <si>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</si>
  <si>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</si>
  <si>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</si>
  <si>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</si>
  <si>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</si>
  <si>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</si>
  <si>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</si>
  <si>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</si>
  <si>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</si>
  <si>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</si>
  <si>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</si>
  <si>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</si>
  <si>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</si>
  <si>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</si>
  <si>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</si>
  <si>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</si>
  <si>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</si>
  <si>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</si>
  <si>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</si>
  <si>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</si>
  <si>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</si>
  <si>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</si>
  <si>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</si>
  <si>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</si>
  <si>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</si>
  <si>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</si>
  <si>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</si>
  <si>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</si>
  <si>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</si>
  <si>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</si>
  <si>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</si>
  <si>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</si>
  <si>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</si>
  <si>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</si>
  <si>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</si>
  <si>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</si>
  <si>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</si>
  <si>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</si>
  <si>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</si>
  <si>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</si>
  <si>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</si>
  <si>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</si>
  <si>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</si>
  <si>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</si>
  <si>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</si>
  <si>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</si>
  <si>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</si>
  <si>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</si>
  <si>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</si>
  <si>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</si>
  <si>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</si>
  <si>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</si>
  <si>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</si>
  <si>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</si>
  <si>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</si>
  <si>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</si>
  <si>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</si>
  <si>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</si>
  <si>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</si>
  <si>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</si>
  <si>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</si>
  <si>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</si>
  <si>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</si>
  <si>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</si>
  <si>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</si>
  <si>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</si>
  <si>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</si>
  <si>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</si>
  <si>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</si>
  <si>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</si>
  <si>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</si>
  <si>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</si>
  <si>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</si>
  <si>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</si>
  <si>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</si>
  <si>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</si>
  <si>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</si>
  <si>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</si>
  <si>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</si>
  <si>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</si>
  <si>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</si>
  <si>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</si>
  <si>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</si>
  <si>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</si>
  <si>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</si>
  <si>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</si>
  <si>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</si>
  <si>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</si>
  <si>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</si>
  <si>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</si>
  <si>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</si>
  <si>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</si>
  <si>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</si>
  <si>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</si>
  <si>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</si>
  <si>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</si>
  <si>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</si>
  <si>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</si>
  <si>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</si>
  <si>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</si>
  <si>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</si>
  <si>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</si>
  <si>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</si>
  <si>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</si>
  <si>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</si>
  <si>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</si>
  <si>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</si>
  <si>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</si>
  <si>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</si>
  <si>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</si>
  <si>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</si>
  <si>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</si>
  <si>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</si>
  <si>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</si>
  <si>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</si>
  <si>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</si>
  <si>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</si>
  <si>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</si>
  <si>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</si>
  <si>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</si>
  <si>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</si>
  <si>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</si>
  <si>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</si>
  <si>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</si>
  <si>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</si>
  <si>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</si>
  <si>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</si>
  <si>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</si>
  <si>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</si>
  <si>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</si>
  <si>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</si>
  <si>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</si>
  <si>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</si>
  <si>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</si>
  <si>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</si>
  <si>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</si>
  <si>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</si>
  <si>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</si>
  <si>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</si>
  <si>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</si>
  <si>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</si>
  <si>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</si>
  <si>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</si>
  <si>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</si>
  <si>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</si>
  <si>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</si>
  <si>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</si>
  <si>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</si>
  <si>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</si>
  <si>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</si>
  <si>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</si>
  <si>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</si>
  <si>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</si>
  <si>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</si>
  <si>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</si>
  <si>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</si>
  <si>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</si>
  <si>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</si>
  <si>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</si>
  <si>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</si>
  <si>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</si>
  <si>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</si>
  <si>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</si>
  <si>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</si>
  <si>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</si>
  <si>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</si>
  <si>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</si>
  <si>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</si>
  <si>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</si>
  <si>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</si>
  <si>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</si>
  <si>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</si>
  <si>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</si>
  <si>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</si>
  <si>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</si>
  <si>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</si>
  <si>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</si>
  <si>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</si>
  <si>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</si>
  <si>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</si>
  <si>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</si>
  <si>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</si>
  <si>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</si>
  <si>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</si>
  <si>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</si>
  <si>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</si>
  <si>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</si>
  <si>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</si>
  <si>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</si>
  <si>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</si>
  <si>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</si>
  <si>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</si>
  <si>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</si>
  <si>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</si>
  <si>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</si>
  <si>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</si>
  <si>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</si>
  <si>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</si>
  <si>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</si>
  <si>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</si>
  <si>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</si>
  <si>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</si>
  <si>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</si>
  <si>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</si>
  <si>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</si>
  <si>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</si>
  <si>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</si>
  <si>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</si>
  <si>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</si>
  <si>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</si>
  <si>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</si>
  <si>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</si>
  <si>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</si>
  <si>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</si>
  <si>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</si>
  <si>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</si>
  <si>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</si>
  <si>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</si>
  <si>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</si>
  <si>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</si>
  <si>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</si>
  <si>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</si>
  <si>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</si>
  <si>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</si>
  <si>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</si>
  <si>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</si>
  <si>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</si>
  <si>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</si>
  <si>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</si>
  <si>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</si>
  <si>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</si>
  <si>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</si>
  <si>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</si>
  <si>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</si>
  <si>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</si>
  <si>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</si>
  <si>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</si>
  <si>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</si>
  <si>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</si>
  <si>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</si>
  <si>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</si>
  <si>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</si>
  <si>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</si>
  <si>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</si>
  <si>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</si>
  <si>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</si>
  <si>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</si>
  <si>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</si>
  <si>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</si>
  <si>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</si>
  <si>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</si>
  <si>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</si>
  <si>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</si>
  <si>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</si>
  <si>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</si>
  <si>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</si>
  <si>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</si>
  <si>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</si>
  <si>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</si>
  <si>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</si>
  <si>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</si>
  <si>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</si>
  <si>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</si>
  <si>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</si>
  <si>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</si>
  <si>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</si>
  <si>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</si>
  <si>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</si>
  <si>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</si>
  <si>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</si>
  <si>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</si>
  <si>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</si>
  <si>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</si>
  <si>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</si>
  <si>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</si>
  <si>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</si>
  <si>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</si>
  <si>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</si>
  <si>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</si>
  <si>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</si>
  <si>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</si>
  <si>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</si>
  <si>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</si>
  <si>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</si>
  <si>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</si>
  <si>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</si>
  <si>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</si>
  <si>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</si>
  <si>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</si>
  <si>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</si>
  <si>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</si>
  <si>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</si>
  <si>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</si>
  <si>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</si>
  <si>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</si>
  <si>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</si>
  <si>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</si>
  <si>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</si>
  <si>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</si>
  <si>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</si>
  <si>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</si>
  <si>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</si>
  <si>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</si>
  <si>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</si>
  <si>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</si>
  <si>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</si>
  <si>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</si>
  <si>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</si>
  <si>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</si>
  <si>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</si>
  <si>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</si>
  <si>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</si>
  <si>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</si>
  <si>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</si>
  <si>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</si>
  <si>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</si>
  <si>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</si>
  <si>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</si>
  <si>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</si>
  <si>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</si>
  <si>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</si>
  <si>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</si>
  <si>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</si>
  <si>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</si>
  <si>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</si>
  <si>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</si>
  <si>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</si>
  <si>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</si>
  <si>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</si>
  <si>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</si>
  <si>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</si>
  <si>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</si>
  <si>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</si>
  <si>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</si>
  <si>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</si>
  <si>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</si>
  <si>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</si>
  <si>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</si>
  <si>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</si>
  <si>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</si>
  <si>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</si>
  <si>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</si>
  <si>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</si>
  <si>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</si>
  <si>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</si>
  <si>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</si>
  <si>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</si>
  <si>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</si>
  <si>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</si>
  <si>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</si>
  <si>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</si>
  <si>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</si>
  <si>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</si>
  <si>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</si>
  <si>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</si>
  <si>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</si>
  <si>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</si>
  <si>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</si>
  <si>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</si>
  <si>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</si>
  <si>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</si>
  <si>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</si>
  <si>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</si>
  <si>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</si>
  <si>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</si>
  <si>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</si>
  <si>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</si>
  <si>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</si>
  <si>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</si>
  <si>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</si>
  <si>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</si>
  <si>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</si>
  <si>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</si>
  <si>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</si>
  <si>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</si>
  <si>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</si>
  <si>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</si>
  <si>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</si>
  <si>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</si>
  <si>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</si>
  <si>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</si>
  <si>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</si>
  <si>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</si>
  <si>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</si>
  <si>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</si>
  <si>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</si>
  <si>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</si>
  <si>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</si>
  <si>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</si>
  <si>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</si>
  <si>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</si>
  <si>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</si>
  <si>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</si>
  <si>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</si>
  <si>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</si>
  <si>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</si>
  <si>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</si>
  <si>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</si>
  <si>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</si>
  <si>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</si>
  <si>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</si>
  <si>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</si>
  <si>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</si>
  <si>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</si>
  <si>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</si>
  <si>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</si>
  <si>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</si>
  <si>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</si>
  <si>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</si>
  <si>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</si>
  <si>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</si>
  <si>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</si>
  <si>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</si>
  <si>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</si>
  <si>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</si>
  <si>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</si>
  <si>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</si>
  <si>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</si>
  <si>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</si>
  <si>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</si>
  <si>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</si>
  <si>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</si>
  <si>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</si>
  <si>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</si>
  <si>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</si>
  <si>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</si>
  <si>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</si>
  <si>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</si>
  <si>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</si>
  <si>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</si>
  <si>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</si>
  <si>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</si>
  <si>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</si>
  <si>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</si>
  <si>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</si>
  <si>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</si>
  <si>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</si>
  <si>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</si>
  <si>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</si>
  <si>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</si>
  <si>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</si>
  <si>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</si>
  <si>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</si>
  <si>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</si>
  <si>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</si>
  <si>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</si>
  <si>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</si>
  <si>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</si>
  <si>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</si>
  <si>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</si>
  <si>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</si>
  <si>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</si>
  <si>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</si>
  <si>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</si>
  <si>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</si>
  <si>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</si>
  <si>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</si>
  <si>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</si>
  <si>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</si>
  <si>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</si>
  <si>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</si>
  <si>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</si>
  <si>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</si>
  <si>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</si>
  <si>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</si>
  <si>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</si>
  <si>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</si>
  <si>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</si>
  <si>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</si>
  <si>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</si>
  <si>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</si>
  <si>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</si>
  <si>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</si>
  <si>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</si>
  <si>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</si>
  <si>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</si>
  <si>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</si>
  <si>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</si>
  <si>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</si>
  <si>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</si>
  <si>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</si>
  <si>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</si>
  <si>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</si>
  <si>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</si>
  <si>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</si>
  <si>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</si>
  <si>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</si>
  <si>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</si>
  <si>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</si>
  <si>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</si>
  <si>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</si>
  <si>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</si>
  <si>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</si>
  <si>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</si>
  <si>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</si>
  <si>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</si>
  <si>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</si>
  <si>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</si>
  <si>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</si>
  <si>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</si>
  <si>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</si>
  <si>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</si>
  <si>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</si>
  <si>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</si>
  <si>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</si>
  <si>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</si>
  <si>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</si>
  <si>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</si>
  <si>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</si>
  <si>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</si>
  <si>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</si>
  <si>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</si>
  <si>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</si>
  <si>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</si>
  <si>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</si>
  <si>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</si>
  <si>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</si>
  <si>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</si>
  <si>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</si>
  <si>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</si>
  <si>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</si>
  <si>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</si>
  <si>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</si>
  <si>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</si>
  <si>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</si>
  <si>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</si>
  <si>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</si>
  <si>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</si>
  <si>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</si>
  <si>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</si>
  <si>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</si>
  <si>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</si>
  <si>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</si>
  <si>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</si>
  <si>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</si>
  <si>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</si>
  <si>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</si>
  <si>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</si>
  <si>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</si>
  <si>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</si>
  <si>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</si>
  <si>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</si>
  <si>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</si>
  <si>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</si>
  <si>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</si>
  <si>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</si>
  <si>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</si>
  <si>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</si>
  <si>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</si>
  <si>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</si>
  <si>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</si>
  <si>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</si>
  <si>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</si>
  <si>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</si>
  <si>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</si>
  <si>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</si>
  <si>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</si>
  <si>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</si>
  <si>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</si>
  <si>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</si>
  <si>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</si>
  <si>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</si>
  <si>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</si>
  <si>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</si>
  <si>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</si>
  <si>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</si>
  <si>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</si>
  <si>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</si>
  <si>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</si>
  <si>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</si>
  <si>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</si>
  <si>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</si>
  <si>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</si>
  <si>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</si>
  <si>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</si>
  <si>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</si>
  <si>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</si>
  <si>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</si>
  <si>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</si>
  <si>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</si>
  <si>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</si>
  <si>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</si>
  <si>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</si>
  <si>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</si>
  <si>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</si>
  <si>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</si>
  <si>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</si>
  <si>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</si>
  <si>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</si>
  <si>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</si>
  <si>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</si>
  <si>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</si>
  <si>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</si>
  <si>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</si>
  <si>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</si>
  <si>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</si>
  <si>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</si>
  <si>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</si>
  <si>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</si>
  <si>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</si>
  <si>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</si>
  <si>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</si>
  <si>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</si>
  <si>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</si>
  <si>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</si>
  <si>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</si>
  <si>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</si>
  <si>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</si>
  <si>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</si>
  <si>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</si>
  <si>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</si>
  <si>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</si>
  <si>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</si>
  <si>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</si>
  <si>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</si>
  <si>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</si>
  <si>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</si>
  <si>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</si>
  <si>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</si>
  <si>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</si>
  <si>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</si>
  <si>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</si>
  <si>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</si>
  <si>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</si>
  <si>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</si>
  <si>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</si>
  <si>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</si>
  <si>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</si>
  <si>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</si>
  <si>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</si>
  <si>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</si>
  <si>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</si>
  <si>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</si>
  <si>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</si>
  <si>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</si>
  <si>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</si>
  <si>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</si>
  <si>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</si>
  <si>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</si>
  <si>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</si>
  <si>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</si>
  <si>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</si>
  <si>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</si>
  <si>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</si>
  <si>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</si>
  <si>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</si>
  <si>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</si>
  <si>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</si>
  <si>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</si>
  <si>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</si>
  <si>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</si>
  <si>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</si>
  <si>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</si>
  <si>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</si>
  <si>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</si>
  <si>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</si>
  <si>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</si>
  <si>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</si>
  <si>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</si>
  <si>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</si>
  <si>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</si>
  <si>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</si>
  <si>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</si>
  <si>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</si>
  <si>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</si>
  <si>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</si>
  <si>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</si>
  <si>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</si>
  <si>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</si>
  <si>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</si>
  <si>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</si>
  <si>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</si>
  <si>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</si>
  <si>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</si>
  <si>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</si>
  <si>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</si>
  <si>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</si>
  <si>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</si>
  <si>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</si>
  <si>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</si>
  <si>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</si>
  <si>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</si>
  <si>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</si>
  <si>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</si>
  <si>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</si>
  <si>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</si>
  <si>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</si>
  <si>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</si>
  <si>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</si>
  <si>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</si>
  <si>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</si>
  <si>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</si>
  <si>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</si>
  <si>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</si>
  <si>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</si>
  <si>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</si>
  <si>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</si>
  <si>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</si>
  <si>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</si>
  <si>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</si>
  <si>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</si>
  <si>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</si>
  <si>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</si>
  <si>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</si>
  <si>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</si>
  <si>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</si>
  <si>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</si>
  <si>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</si>
  <si>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</si>
  <si>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</si>
  <si>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</si>
  <si>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</si>
  <si>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</si>
  <si>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</si>
  <si>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</si>
  <si>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</si>
  <si>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</si>
  <si>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</si>
  <si>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</si>
  <si>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</si>
  <si>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</si>
  <si>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</si>
  <si>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</si>
  <si>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</si>
  <si>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</si>
  <si>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</si>
  <si>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</si>
  <si>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</si>
  <si>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</si>
  <si>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</si>
  <si>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</si>
  <si>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</si>
  <si>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</si>
  <si>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</si>
  <si>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</si>
  <si>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</si>
  <si>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</si>
  <si>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</si>
  <si>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</si>
  <si>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</si>
  <si>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</si>
  <si>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</si>
  <si>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</si>
  <si>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</si>
  <si>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</si>
  <si>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</si>
  <si>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</si>
  <si>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</si>
  <si>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</si>
  <si>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</si>
  <si>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</si>
  <si>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</si>
  <si>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</si>
  <si>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</si>
  <si>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</si>
  <si>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</si>
  <si>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</si>
  <si>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</si>
  <si>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</si>
  <si>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</si>
  <si>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</si>
  <si>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</si>
  <si>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</si>
  <si>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</si>
  <si>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</si>
  <si>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</si>
  <si>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</si>
  <si>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</si>
  <si>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</si>
  <si>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</si>
  <si>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</si>
  <si>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</si>
  <si>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</si>
  <si>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</si>
  <si>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</si>
  <si>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</si>
  <si>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</si>
  <si>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</si>
  <si>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</si>
  <si>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</si>
  <si>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</si>
  <si>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</si>
  <si>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</si>
  <si>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</si>
  <si>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</si>
  <si>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</si>
  <si>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</si>
  <si>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</si>
  <si>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</si>
  <si>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</si>
  <si>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</si>
  <si>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</si>
  <si>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</si>
  <si>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</si>
  <si>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</si>
  <si>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</si>
  <si>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</si>
  <si>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</si>
  <si>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</si>
  <si>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</si>
  <si>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</si>
  <si>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</si>
  <si>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</si>
  <si>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</si>
  <si>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</si>
  <si>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</si>
  <si>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</si>
  <si>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</si>
  <si>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</si>
  <si>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</si>
  <si>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</si>
  <si>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</si>
  <si>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</si>
  <si>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</si>
  <si>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</si>
  <si>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</si>
  <si>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</si>
  <si>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</si>
  <si>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</si>
  <si>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</si>
  <si>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</si>
  <si>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</si>
  <si>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</si>
  <si>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</si>
  <si>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</si>
  <si>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</si>
  <si>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</si>
  <si>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</si>
  <si>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</si>
  <si>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</si>
  <si>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</si>
  <si>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</si>
  <si>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</si>
  <si>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</si>
  <si>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</si>
  <si>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</si>
  <si>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</si>
  <si>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</si>
  <si>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</si>
  <si>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</si>
  <si>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</si>
  <si>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</si>
  <si>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</si>
  <si>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</si>
  <si>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</si>
  <si>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</si>
  <si>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</si>
  <si>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</si>
  <si>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</si>
  <si>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</si>
  <si>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</si>
  <si>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</si>
  <si>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</si>
  <si>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</si>
  <si>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</si>
  <si>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</si>
  <si>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</si>
  <si>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</si>
  <si>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</si>
  <si>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</si>
  <si>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</si>
  <si>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</si>
  <si>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</si>
  <si>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</si>
  <si>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</si>
  <si>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</si>
  <si>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</si>
  <si>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</si>
  <si>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</si>
  <si>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</si>
  <si>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</si>
  <si>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</si>
  <si>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</si>
  <si>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</si>
  <si>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</si>
  <si>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</si>
  <si>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</si>
  <si>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</si>
  <si>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</si>
  <si>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</si>
  <si>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</si>
  <si>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</si>
  <si>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</si>
  <si>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</si>
  <si>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</si>
  <si>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</si>
  <si>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</si>
  <si>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</si>
  <si>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</si>
  <si>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</si>
  <si>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</si>
  <si>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</si>
  <si>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</si>
  <si>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</si>
  <si>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</si>
  <si>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</si>
  <si>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</si>
  <si>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</si>
  <si>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</si>
  <si>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</si>
  <si>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</si>
  <si>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</si>
  <si>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</si>
  <si>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</si>
  <si>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</si>
  <si>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</si>
  <si>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</si>
  <si>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</si>
  <si>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</si>
  <si>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</si>
  <si>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</si>
  <si>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</si>
  <si>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</si>
  <si>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</si>
  <si>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</si>
  <si>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</si>
  <si>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</si>
  <si>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</si>
  <si>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</si>
  <si>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</si>
  <si>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</si>
  <si>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</si>
  <si>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</si>
  <si>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</si>
  <si>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</si>
  <si>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</si>
  <si>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</si>
  <si>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</si>
  <si>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</si>
  <si>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</si>
  <si>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</si>
  <si>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</si>
  <si>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</si>
  <si>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</si>
  <si>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</si>
  <si>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</si>
  <si>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</si>
  <si>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</si>
  <si>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</si>
  <si>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</si>
  <si>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</si>
  <si>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</si>
  <si>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</si>
  <si>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</si>
  <si>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</si>
  <si>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</si>
  <si>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</si>
  <si>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</si>
  <si>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</si>
  <si>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</si>
  <si>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</si>
  <si>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</si>
  <si>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</si>
  <si>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</si>
  <si>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</si>
  <si>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</si>
  <si>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</si>
  <si>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</si>
  <si>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</si>
  <si>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</si>
  <si>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</si>
  <si>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</si>
  <si>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</si>
  <si>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</si>
  <si>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</si>
  <si>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</si>
  <si>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</si>
  <si>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</si>
  <si>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</si>
  <si>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</si>
  <si>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</si>
  <si>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</si>
  <si>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</si>
  <si>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</si>
  <si>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</si>
  <si>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</si>
  <si>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</si>
  <si>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</si>
  <si>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</si>
  <si>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</si>
  <si>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</si>
  <si>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</si>
  <si>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</si>
  <si>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</si>
  <si>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</si>
  <si>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</si>
  <si>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</si>
  <si>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</si>
  <si>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</si>
  <si>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</si>
  <si>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</si>
  <si>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</si>
  <si>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</si>
  <si>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</si>
  <si>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</si>
  <si>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</si>
  <si>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</si>
  <si>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</si>
  <si>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</si>
  <si>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</si>
  <si>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</si>
  <si>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</si>
  <si>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</si>
  <si>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</si>
  <si>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</si>
  <si>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</si>
  <si>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</si>
  <si>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</si>
  <si>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</si>
  <si>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</si>
  <si>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</si>
  <si>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</si>
  <si>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</si>
  <si>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</si>
  <si>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</si>
  <si>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</si>
  <si>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</si>
  <si>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</si>
  <si>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</si>
  <si>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</si>
  <si>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</si>
  <si>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</si>
  <si>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</si>
  <si>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</si>
  <si>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</si>
  <si>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</si>
  <si>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</si>
  <si>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</si>
  <si>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</si>
  <si>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</si>
  <si>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</si>
  <si>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</si>
  <si>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</si>
  <si>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</si>
  <si>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</si>
  <si>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</si>
  <si>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</si>
  <si>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</si>
  <si>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</si>
  <si>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</si>
  <si>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</si>
  <si>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</si>
  <si>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</si>
  <si>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</si>
  <si>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</si>
  <si>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</si>
  <si>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</si>
  <si>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</si>
  <si>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</si>
  <si>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</si>
  <si>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</si>
  <si>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</si>
  <si>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</si>
  <si>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</si>
  <si>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</si>
  <si>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</si>
  <si>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</si>
  <si>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</si>
  <si>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</si>
  <si>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</si>
  <si>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</si>
  <si>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</si>
  <si>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</si>
  <si>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</si>
  <si>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</si>
  <si>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</si>
  <si>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</si>
  <si>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</si>
  <si>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</si>
  <si>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</si>
  <si>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</si>
  <si>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</si>
  <si>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</si>
  <si>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</si>
  <si>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</si>
  <si>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</si>
  <si>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</si>
  <si>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</si>
  <si>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</si>
  <si>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</si>
  <si>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</si>
  <si>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</si>
  <si>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</si>
  <si>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</si>
  <si>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</si>
  <si>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</si>
  <si>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</si>
  <si>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</si>
  <si>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</si>
  <si>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</si>
  <si>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</si>
  <si>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</si>
  <si>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</si>
  <si>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</si>
  <si>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</si>
  <si>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</si>
  <si>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</si>
  <si>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</si>
  <si>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</si>
  <si>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</si>
  <si>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</si>
  <si>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</si>
  <si>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</si>
  <si>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</si>
  <si>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</si>
  <si>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</si>
  <si>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</si>
  <si>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</si>
  <si>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</si>
  <si>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</si>
  <si>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</si>
  <si>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</si>
  <si>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</si>
  <si>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</si>
  <si>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</si>
  <si>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</si>
  <si>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</si>
  <si>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</si>
  <si>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</si>
  <si>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</si>
  <si>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</si>
  <si>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</si>
  <si>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</si>
  <si>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</si>
  <si>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</si>
  <si>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</si>
  <si>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</si>
  <si>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</si>
  <si>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</si>
  <si>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</si>
  <si>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</si>
  <si>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</si>
  <si>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</si>
  <si>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</si>
  <si>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</si>
  <si>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</si>
  <si>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</si>
  <si>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</si>
  <si>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</si>
  <si>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</si>
  <si>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</si>
  <si>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</si>
  <si>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</si>
  <si>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</si>
  <si>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</si>
  <si>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</si>
  <si>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</si>
  <si>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</si>
  <si>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</si>
  <si>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</si>
  <si>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</si>
  <si>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</si>
  <si>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</si>
  <si>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</si>
  <si>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</si>
  <si>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</si>
  <si>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</si>
  <si>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</si>
  <si>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</si>
  <si>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</si>
  <si>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</si>
  <si>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</si>
  <si>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</si>
  <si>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</si>
  <si>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</si>
  <si>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</si>
  <si>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</si>
  <si>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</si>
  <si>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</si>
  <si>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巩固拓展脱贫攻坚成果衔接乡村振兴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</si>
  <si>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</si>
  <si>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</si>
  <si>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</si>
  <si>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</si>
  <si>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</si>
  <si>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</si>
  <si>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</si>
  <si>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</si>
  <si>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</si>
  <si>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</si>
  <si>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</si>
  <si>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</si>
  <si>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</si>
  <si>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</si>
  <si>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</si>
  <si>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</si>
  <si>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其他巩固拓展脱贫攻坚成果衔接乡村振兴</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</si>
  <si>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</si>
  <si>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</si>
  <si>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</si>
  <si>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</si>
  <si>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</si>
  <si>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</si>
  <si>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</si>
  <si>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</si>
  <si>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</si>
  <si>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</si>
  <si>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</si>
  <si>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</si>
  <si>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</si>
  <si>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</si>
  <si>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</si>
  <si>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</si>
  <si>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</si>
  <si>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</si>
  <si>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</si>
  <si>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</si>
  <si>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</si>
  <si>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</si>
  <si>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</si>
  <si>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</si>
  <si>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</si>
  <si>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</si>
  <si>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</si>
  <si>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</si>
  <si>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</si>
  <si>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</si>
  <si>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</si>
  <si>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</si>
  <si>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</si>
  <si>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</si>
  <si>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</si>
  <si>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</si>
  <si>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</si>
  <si>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</si>
  <si>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</si>
  <si>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</si>
  <si>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</si>
  <si>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</si>
  <si>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</si>
  <si>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</si>
  <si>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</si>
  <si>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</si>
  <si>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</si>
  <si>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</si>
  <si>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</si>
  <si>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</si>
  <si>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</si>
  <si>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</si>
  <si>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</si>
  <si>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</si>
  <si>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</si>
  <si>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</si>
  <si>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</si>
  <si>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</si>
  <si>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</si>
  <si>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</si>
  <si>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</si>
  <si>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</si>
  <si>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</si>
  <si>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</si>
  <si>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</si>
  <si>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</si>
  <si>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</si>
  <si>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</si>
  <si>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</si>
  <si>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</si>
  <si>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</si>
  <si>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</si>
  <si>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</si>
  <si>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</si>
  <si>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</si>
  <si>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</si>
  <si>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</si>
  <si>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</si>
  <si>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</si>
  <si>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</si>
  <si>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</si>
  <si>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</si>
  <si>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</si>
  <si>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</si>
  <si>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</si>
  <si>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</si>
  <si>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</si>
  <si>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</si>
  <si>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</si>
  <si>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</si>
  <si>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</si>
  <si>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</si>
  <si>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</si>
  <si>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</si>
  <si>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</si>
  <si>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</si>
  <si>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</si>
  <si>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</si>
  <si>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</si>
  <si>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</si>
  <si>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</si>
  <si>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</si>
  <si>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</si>
  <si>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</si>
  <si>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</si>
  <si>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</si>
  <si>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</si>
  <si>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</si>
  <si>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</si>
  <si>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</si>
  <si>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</si>
  <si>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</si>
  <si>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</si>
  <si>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</si>
  <si>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</si>
  <si>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</si>
  <si>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</si>
  <si>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</si>
  <si>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</si>
  <si>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</si>
  <si>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</si>
  <si>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</si>
  <si>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</si>
  <si>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</si>
  <si>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</si>
  <si>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</si>
  <si>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</si>
  <si>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</si>
  <si>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</si>
  <si>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</si>
  <si>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</si>
  <si>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</si>
  <si>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</si>
  <si>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</si>
  <si>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</si>
  <si>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</si>
  <si>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</si>
  <si>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</si>
  <si>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</si>
  <si>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</si>
  <si>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</si>
  <si>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</si>
  <si>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</si>
  <si>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</si>
  <si>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</si>
  <si>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</si>
  <si>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</si>
  <si>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</si>
  <si>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</si>
  <si>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</si>
  <si>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</si>
  <si>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</si>
  <si>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</si>
  <si>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</si>
  <si>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</si>
  <si>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</si>
  <si>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</si>
  <si>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</si>
  <si>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</si>
  <si>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</si>
  <si>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</si>
  <si>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</si>
  <si>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</si>
  <si>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</si>
  <si>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</si>
  <si>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</si>
  <si>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</si>
  <si>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</si>
  <si>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</si>
  <si>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</si>
  <si>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</si>
  <si>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</si>
  <si>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</si>
  <si>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</si>
  <si>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</si>
  <si>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</si>
  <si>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</si>
  <si>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</si>
  <si>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</si>
  <si>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</si>
  <si>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</si>
  <si>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</si>
  <si>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</si>
  <si>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</si>
  <si>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</si>
  <si>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</si>
  <si>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</si>
  <si>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</si>
  <si>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</si>
  <si>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</si>
  <si>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</si>
  <si>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</si>
  <si>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</si>
  <si>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</si>
  <si>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</si>
  <si>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</si>
  <si>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</si>
  <si>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</si>
  <si>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</si>
  <si>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</si>
  <si>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</si>
  <si>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</si>
  <si>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</si>
  <si>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</si>
  <si>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</si>
  <si>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</si>
  <si>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</si>
  <si>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</si>
  <si>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</si>
  <si>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</si>
  <si>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</si>
  <si>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</si>
  <si>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</si>
  <si>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</si>
  <si>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</si>
  <si>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</si>
  <si>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</si>
  <si>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</si>
  <si>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</si>
  <si>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</si>
  <si>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</si>
  <si>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</si>
  <si>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</si>
  <si>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</si>
  <si>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</si>
  <si>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</si>
  <si>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</si>
  <si>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</si>
  <si>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</si>
  <si>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</si>
  <si>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</si>
  <si>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</si>
  <si>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</si>
  <si>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</si>
  <si>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</si>
  <si>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</si>
  <si>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</si>
  <si>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</si>
  <si>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</si>
  <si>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</si>
  <si>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</si>
  <si>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</si>
  <si>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</si>
  <si>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</si>
  <si>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</si>
  <si>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</si>
  <si>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</si>
  <si>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</si>
  <si>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</si>
  <si>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</si>
  <si>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</si>
  <si>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</si>
  <si>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</si>
  <si>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</si>
  <si>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</si>
  <si>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</si>
  <si>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</si>
  <si>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</si>
  <si>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</si>
  <si>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</si>
  <si>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</si>
  <si>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</si>
  <si>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</si>
  <si>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</si>
  <si>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</si>
  <si>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</si>
  <si>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</si>
  <si>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</si>
  <si>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</si>
  <si>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</si>
  <si>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</si>
  <si>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</si>
  <si>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</si>
  <si>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</si>
  <si>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</si>
  <si>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</si>
  <si>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</si>
  <si>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</si>
  <si>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</si>
  <si>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</si>
  <si>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</si>
  <si>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</si>
  <si>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</si>
  <si>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</si>
  <si>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</si>
  <si>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</si>
  <si>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</si>
  <si>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</si>
  <si>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</si>
  <si>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</si>
  <si>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</si>
  <si>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</si>
  <si>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</si>
  <si>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</si>
  <si>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</si>
  <si>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</si>
  <si>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</si>
  <si>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</si>
  <si>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</si>
  <si>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</si>
  <si>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</si>
  <si>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</si>
  <si>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</si>
  <si>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</si>
  <si>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</si>
  <si>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</si>
  <si>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</si>
  <si>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</si>
  <si>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</si>
  <si>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</si>
  <si>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</si>
  <si>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</si>
  <si>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</si>
  <si>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</si>
  <si>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</si>
  <si>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</si>
  <si>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</si>
  <si>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</si>
  <si>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</si>
  <si>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</si>
  <si>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</si>
  <si>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</si>
  <si>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</si>
  <si>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</si>
  <si>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</si>
  <si>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</si>
  <si>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</si>
  <si>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</si>
  <si>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</si>
  <si>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</si>
  <si>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</si>
  <si>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</si>
  <si>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</si>
  <si>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</si>
  <si>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</si>
  <si>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</si>
  <si>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</si>
  <si>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</si>
  <si>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</si>
  <si>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</si>
  <si>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</si>
  <si>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</si>
  <si>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</si>
  <si>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</si>
  <si>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</si>
  <si>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</si>
  <si>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</si>
  <si>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</si>
  <si>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</si>
  <si>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</si>
  <si>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</si>
  <si>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</si>
  <si>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</si>
  <si>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</si>
  <si>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</si>
  <si>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</si>
  <si>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</si>
  <si>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</si>
  <si>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</si>
  <si>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</si>
  <si>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</si>
  <si>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</si>
  <si>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</si>
  <si>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</si>
  <si>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</si>
  <si>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</si>
  <si>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</si>
  <si>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</si>
  <si>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</si>
  <si>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</si>
  <si>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</si>
  <si>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</si>
  <si>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</si>
  <si>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</si>
  <si>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</si>
  <si>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</si>
  <si>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</si>
  <si>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</si>
  <si>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</si>
  <si>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</si>
  <si>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</si>
  <si>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</si>
  <si>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</si>
  <si>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</si>
  <si>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</si>
  <si>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</si>
  <si>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</si>
  <si>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</si>
  <si>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</si>
  <si>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</si>
  <si>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</si>
  <si>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</si>
  <si>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</si>
  <si>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</si>
  <si>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</si>
  <si>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</si>
  <si>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</si>
  <si>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</si>
  <si>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</si>
  <si>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</si>
  <si>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</si>
  <si>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</si>
  <si>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</si>
  <si>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</si>
  <si>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</si>
  <si>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</si>
  <si>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</si>
  <si>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</si>
  <si>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</si>
  <si>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</si>
  <si>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</si>
  <si>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</si>
  <si>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</si>
  <si>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</si>
  <si>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</si>
  <si>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</si>
  <si>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</si>
  <si>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</si>
  <si>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</si>
  <si>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</si>
  <si>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</si>
  <si>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</si>
  <si>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</si>
  <si>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</si>
  <si>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</si>
  <si>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</si>
  <si>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</si>
  <si>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</si>
  <si>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</si>
  <si>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</si>
  <si>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</si>
  <si>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</si>
  <si>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</si>
  <si>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</si>
  <si>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</si>
  <si>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</si>
  <si>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</si>
  <si>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</si>
  <si>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</si>
  <si>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</si>
  <si>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</si>
  <si>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</si>
  <si>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</si>
  <si>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</si>
  <si>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</si>
  <si>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</si>
  <si>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</si>
  <si>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</si>
  <si>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</si>
  <si>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</si>
  <si>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</si>
  <si>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</si>
  <si>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</si>
  <si>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</si>
  <si>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</si>
  <si>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</si>
  <si>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</si>
  <si>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</si>
  <si>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</si>
  <si>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</si>
  <si>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</si>
  <si>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</si>
  <si>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</si>
  <si>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</si>
  <si>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</si>
  <si>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</si>
  <si>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</si>
  <si>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</si>
  <si>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</si>
  <si>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</si>
  <si>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</si>
  <si>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</si>
  <si>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</si>
  <si>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</si>
  <si>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</si>
  <si>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</si>
  <si>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</si>
  <si>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</si>
  <si>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</si>
  <si>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</si>
  <si>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</si>
  <si>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</si>
  <si>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</si>
  <si>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</si>
  <si>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</si>
  <si>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</si>
  <si>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</si>
  <si>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</si>
  <si>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</si>
  <si>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</si>
  <si>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</si>
  <si>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</si>
  <si>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</si>
  <si>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</si>
  <si>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</si>
  <si>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</si>
  <si>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</si>
  <si>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</si>
  <si>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</si>
  <si>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</si>
  <si>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</si>
  <si>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</si>
  <si>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</si>
  <si>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</si>
  <si>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</si>
  <si>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</si>
  <si>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</si>
  <si>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</si>
  <si>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</si>
  <si>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</si>
  <si>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</si>
  <si>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</si>
  <si>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</si>
  <si>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</si>
  <si>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</si>
  <si>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</si>
  <si>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</si>
  <si>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</si>
  <si>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</si>
  <si>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</si>
  <si>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</si>
  <si>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</si>
  <si>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</si>
  <si>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</si>
  <si>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</si>
  <si>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</si>
  <si>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</si>
  <si>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</si>
  <si>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</si>
  <si>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</si>
  <si>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</si>
  <si>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</si>
  <si>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</si>
  <si>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</si>
  <si>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</si>
  <si>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</si>
  <si>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</si>
  <si>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</si>
  <si>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</si>
  <si>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</si>
  <si>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</si>
  <si>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</si>
  <si>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</si>
  <si>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</si>
  <si>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</si>
  <si>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</si>
  <si>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</si>
  <si>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</si>
  <si>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</si>
  <si>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</si>
  <si>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</si>
  <si>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</si>
  <si>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</si>
  <si>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</si>
  <si>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</si>
  <si>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</si>
  <si>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</si>
  <si>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</si>
  <si>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</si>
  <si>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</si>
  <si>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</si>
  <si>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</si>
  <si>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</si>
  <si>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</si>
  <si>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</si>
  <si>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</si>
  <si>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</si>
  <si>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</si>
  <si>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</si>
  <si>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</si>
  <si>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</si>
  <si>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</si>
  <si>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</si>
  <si>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</si>
  <si>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</si>
  <si>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</si>
  <si>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</si>
  <si>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</si>
  <si>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</si>
  <si>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</si>
  <si>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</si>
  <si>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</si>
  <si>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</si>
  <si>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</si>
  <si>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</si>
  <si>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</si>
  <si>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</si>
  <si>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</si>
  <si>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</si>
  <si>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</si>
  <si>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</si>
  <si>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</si>
  <si>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</si>
  <si>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</si>
  <si>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</si>
  <si>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</si>
  <si>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</si>
  <si>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</si>
  <si>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</si>
  <si>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</si>
  <si>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</si>
  <si>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</si>
  <si>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</si>
  <si>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</si>
  <si>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</si>
  <si>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</si>
  <si>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</si>
  <si>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</si>
  <si>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</si>
  <si>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</si>
  <si>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</si>
  <si>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</si>
  <si>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</si>
  <si>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</si>
  <si>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</si>
  <si>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</si>
  <si>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</si>
  <si>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</si>
  <si>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</si>
  <si>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</si>
  <si>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</si>
  <si>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</si>
  <si>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</si>
  <si>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</si>
  <si>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</si>
  <si>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</si>
  <si>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</si>
  <si>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</si>
  <si>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</si>
  <si>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</si>
  <si>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</si>
  <si>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</si>
  <si>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</si>
  <si>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</si>
  <si>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</si>
  <si>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</si>
  <si>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</si>
  <si>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</si>
  <si>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</si>
  <si>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</si>
  <si>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</si>
  <si>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</si>
  <si>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</si>
  <si>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</si>
  <si>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</si>
  <si>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</si>
  <si>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</si>
  <si>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</si>
  <si>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</si>
  <si>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</si>
  <si>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</si>
  <si>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</si>
  <si>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</si>
  <si>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</si>
  <si>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</si>
  <si>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</si>
  <si>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</si>
  <si>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</si>
  <si>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</si>
  <si>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</si>
  <si>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</si>
  <si>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</si>
  <si>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</si>
  <si>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</si>
  <si>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</si>
  <si>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</si>
  <si>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</si>
  <si>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</si>
  <si>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</si>
  <si>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</si>
  <si>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</si>
  <si>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</si>
  <si>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</si>
  <si>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</si>
  <si>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</si>
  <si>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</si>
  <si>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</si>
  <si>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</si>
  <si>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</si>
  <si>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</si>
  <si>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</si>
  <si>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县本级一般公共预算支出</t>
  </si>
  <si>
    <t>1-5  2023年永德县县本级一般公共预算政府预算经济分类表（基本支出）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</si>
  <si>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</si>
  <si>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</si>
  <si>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</si>
  <si>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</si>
  <si>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</si>
  <si>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</si>
  <si>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</si>
  <si>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</si>
  <si>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</si>
  <si>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</si>
  <si>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</si>
  <si>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</si>
  <si>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</si>
  <si>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</si>
  <si>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</si>
  <si>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</si>
  <si>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</si>
  <si>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</si>
  <si>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</si>
  <si>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</si>
  <si>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</si>
  <si>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</si>
  <si>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</si>
  <si>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</si>
  <si>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</si>
  <si>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</si>
  <si>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</si>
  <si>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</si>
  <si>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</si>
  <si>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支  出  合  计</t>
  </si>
  <si>
    <t>1-6  2023年永德县县本级一般公共预算支出表(州、市对下转移支付项目)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</si>
  <si>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</si>
  <si>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</si>
  <si>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</si>
  <si>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</si>
  <si>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</si>
  <si>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</si>
  <si>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</si>
  <si>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</si>
  <si>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</si>
  <si>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</si>
  <si>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</si>
  <si>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</si>
  <si>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</si>
  <si>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</si>
  <si>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</si>
  <si>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</si>
  <si>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</si>
  <si>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</si>
  <si>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</si>
  <si>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</si>
  <si>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</si>
  <si>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</si>
  <si>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</si>
  <si>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</si>
  <si>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说明：自农村税费改革结束后，我县乡镇不作为一级预算管理，只作为县级一个预算单位进行管理，因此无对下转移支付，故此表数据为空。</t>
  </si>
  <si>
    <t>1-7  2023年永德县分地区税收返还和转移支付预算表</t>
  </si>
  <si>
    <t>乡（镇）</t>
  </si>
  <si>
    <t>税收返还</t>
  </si>
  <si>
    <t>转移支付</t>
  </si>
  <si>
    <t>一、提前下达数</t>
  </si>
  <si>
    <t>德党镇</t>
  </si>
  <si>
    <t xml:space="preserve"> </t>
  </si>
  <si>
    <t>永康镇</t>
  </si>
  <si>
    <t>小勐统镇</t>
  </si>
  <si>
    <t>勐板乡</t>
  </si>
  <si>
    <t>大山乡</t>
  </si>
  <si>
    <t>崇岗乡</t>
  </si>
  <si>
    <t>班卡乡</t>
  </si>
  <si>
    <t>亚练乡</t>
  </si>
  <si>
    <t>乌木龙乡</t>
  </si>
  <si>
    <t>大雪山乡</t>
  </si>
  <si>
    <t>二、预算数</t>
  </si>
  <si>
    <t>说明：自农村税费改革结束后，我县乡镇不作为一级预算管理，只作为县级一个预算单位进行管理，因此无对下转移支付和税收返还，故此表数据为空。</t>
  </si>
  <si>
    <t>1-8  2023年永德县县本级“三公”经费预算财政拨款情况统计表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</si>
  <si>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</si>
  <si>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</si>
  <si>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</si>
  <si>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</si>
  <si>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</si>
  <si>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</si>
  <si>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</si>
  <si>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</si>
  <si>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全县从严从紧编制年初预算，各单位各部门牢固树立过“紧日子”的思想，增强节约就是增收的意识，大力压缩一般性支出，确保三公经费只减不增，集中有限财力用于基层保运转支出，兜住三保底线。2023年，安排“三公”经费支出1151万元，比上年预算数1155万元减少4万元，下降0.35%，其中安排因公出国（境）费0万元，与上年预算数持平；安排公务接待费548万元，比上年预算数550万元减少2万元，下降0.36%；安排公务用车购置及运行费603万元，比上年预算数605万元减少2万元，下降0.33%（公务用车购置费0万元，与上年预算数持平；公务用车运行费603万元，比上年预算数605万元减少2万元，下降0.33%）。</t>
  </si>
  <si>
    <t>2-1  2023年永德县政府性基金预算收入情况表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</si>
  <si>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</si>
  <si>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</si>
  <si>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</si>
  <si>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</si>
  <si>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</si>
  <si>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</si>
  <si>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</si>
  <si>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</si>
  <si>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</si>
  <si>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</si>
  <si>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</si>
  <si>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</si>
  <si>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</si>
  <si>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</si>
  <si>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</si>
  <si>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</si>
  <si>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</si>
  <si>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</si>
  <si>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</si>
  <si>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</si>
  <si>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</si>
  <si>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</si>
  <si>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</si>
  <si>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</si>
  <si>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</si>
  <si>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</si>
  <si>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</si>
  <si>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</si>
  <si>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</si>
  <si>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</si>
  <si>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</si>
  <si>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</si>
  <si>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</si>
  <si>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</si>
  <si>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</si>
  <si>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</si>
  <si>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</si>
  <si>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</si>
  <si>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</si>
  <si>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</si>
  <si>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</si>
  <si>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</si>
  <si>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</si>
  <si>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</si>
  <si>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</si>
  <si>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</si>
  <si>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</si>
  <si>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</si>
  <si>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</si>
  <si>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</si>
  <si>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</si>
  <si>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</si>
  <si>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</si>
  <si>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2023年永德县政府性基金预算支出情况表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</si>
  <si>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</si>
  <si>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</si>
  <si>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</si>
  <si>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</si>
  <si>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</si>
  <si>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</si>
  <si>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</si>
  <si>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</si>
  <si>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</si>
  <si>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</si>
  <si>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</si>
  <si>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</si>
  <si>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</si>
  <si>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</si>
  <si>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</si>
  <si>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</si>
  <si>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</si>
  <si>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</si>
  <si>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</si>
  <si>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</si>
  <si>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</si>
  <si>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</si>
  <si>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</si>
  <si>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</si>
  <si>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</si>
  <si>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</si>
  <si>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</si>
  <si>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</si>
  <si>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</si>
  <si>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</si>
  <si>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</si>
  <si>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</si>
  <si>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</si>
  <si>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</si>
  <si>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</si>
  <si>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</si>
  <si>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</si>
  <si>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</si>
  <si>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</si>
  <si>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</si>
  <si>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</si>
  <si>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</si>
  <si>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</si>
  <si>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</si>
  <si>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</si>
  <si>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</si>
  <si>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</si>
  <si>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</si>
  <si>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</si>
  <si>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</si>
  <si>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</si>
  <si>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</si>
  <si>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</si>
  <si>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</si>
  <si>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</si>
  <si>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</si>
  <si>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</si>
  <si>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</si>
  <si>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</si>
  <si>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</si>
  <si>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</si>
  <si>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</si>
  <si>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</si>
  <si>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</si>
  <si>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</si>
  <si>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</si>
  <si>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</si>
  <si>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</si>
  <si>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</si>
  <si>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</si>
  <si>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</si>
  <si>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</si>
  <si>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</si>
  <si>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</si>
  <si>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</si>
  <si>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</si>
  <si>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</si>
  <si>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</si>
  <si>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</si>
  <si>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</si>
  <si>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</si>
  <si>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</si>
  <si>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</si>
  <si>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</si>
  <si>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</si>
  <si>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</si>
  <si>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</si>
  <si>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</si>
  <si>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</si>
  <si>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</si>
  <si>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</si>
  <si>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</si>
  <si>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</si>
  <si>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</si>
  <si>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</si>
  <si>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</si>
  <si>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</si>
  <si>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</si>
  <si>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</si>
  <si>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</si>
  <si>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</si>
  <si>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</si>
  <si>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</si>
  <si>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</si>
  <si>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</si>
  <si>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</si>
  <si>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</si>
  <si>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</si>
  <si>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</si>
  <si>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</si>
  <si>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</si>
  <si>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</si>
  <si>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</si>
  <si>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</si>
  <si>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</si>
  <si>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</si>
  <si>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</si>
  <si>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</si>
  <si>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</si>
  <si>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</si>
  <si>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</si>
  <si>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</si>
  <si>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</si>
  <si>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</si>
  <si>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</si>
  <si>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</si>
  <si>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</si>
  <si>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</si>
  <si>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</si>
  <si>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</si>
  <si>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</si>
  <si>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</si>
  <si>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</si>
  <si>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</si>
  <si>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</si>
  <si>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</si>
  <si>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</si>
  <si>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</si>
  <si>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</si>
  <si>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</si>
  <si>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</si>
  <si>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</si>
  <si>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</si>
  <si>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</si>
  <si>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</si>
  <si>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</si>
  <si>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</si>
  <si>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</si>
  <si>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</si>
  <si>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</si>
  <si>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</si>
  <si>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</si>
  <si>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</si>
  <si>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</si>
  <si>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</si>
  <si>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</si>
  <si>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</si>
  <si>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</si>
  <si>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</si>
  <si>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</si>
  <si>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</si>
  <si>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</si>
  <si>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</si>
  <si>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</si>
  <si>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</si>
  <si>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</si>
  <si>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</si>
  <si>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</si>
  <si>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</si>
  <si>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</si>
  <si>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</si>
  <si>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</si>
  <si>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</si>
  <si>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</si>
  <si>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</si>
  <si>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</si>
  <si>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</si>
  <si>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</si>
  <si>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</si>
  <si>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</si>
  <si>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</si>
  <si>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</si>
  <si>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</si>
  <si>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</si>
  <si>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</si>
  <si>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</si>
  <si>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</si>
  <si>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</si>
  <si>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</si>
  <si>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</si>
  <si>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</si>
  <si>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</si>
  <si>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</si>
  <si>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</si>
  <si>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</si>
  <si>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</si>
  <si>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</si>
  <si>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</si>
  <si>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</si>
  <si>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</si>
  <si>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</si>
  <si>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</si>
  <si>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</si>
  <si>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</si>
  <si>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</si>
  <si>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</si>
  <si>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</si>
  <si>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</si>
  <si>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</si>
  <si>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</si>
  <si>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</si>
  <si>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</si>
  <si>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</si>
  <si>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</si>
  <si>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</si>
  <si>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</si>
  <si>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</si>
  <si>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</si>
  <si>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</si>
  <si>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</si>
  <si>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</si>
  <si>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</si>
  <si>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</si>
  <si>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</si>
  <si>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</si>
  <si>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</si>
  <si>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</si>
  <si>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</si>
  <si>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</si>
  <si>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</si>
  <si>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</si>
  <si>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</si>
  <si>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</si>
  <si>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</si>
  <si>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</si>
  <si>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</si>
  <si>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</si>
  <si>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</si>
  <si>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</si>
  <si>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</si>
  <si>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</si>
  <si>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</si>
  <si>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</si>
  <si>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</si>
  <si>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</si>
  <si>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</si>
  <si>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</si>
  <si>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</si>
  <si>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</si>
  <si>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</si>
  <si>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</si>
  <si>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</si>
  <si>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</si>
  <si>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</si>
  <si>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</si>
  <si>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</si>
  <si>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</si>
  <si>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</si>
  <si>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</si>
  <si>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</si>
  <si>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</si>
  <si>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</si>
  <si>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</si>
  <si>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</si>
  <si>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</si>
  <si>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</si>
  <si>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</si>
  <si>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</si>
  <si>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</si>
  <si>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</si>
  <si>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</si>
  <si>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</si>
  <si>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</si>
  <si>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</si>
  <si>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</si>
  <si>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</si>
  <si>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</si>
  <si>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</si>
  <si>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</si>
  <si>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</si>
  <si>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</si>
  <si>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</si>
  <si>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</si>
  <si>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</si>
  <si>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</si>
  <si>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</si>
  <si>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</si>
  <si>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</si>
  <si>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</si>
  <si>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</si>
  <si>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</si>
  <si>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</si>
  <si>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</si>
  <si>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</si>
  <si>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</si>
  <si>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</si>
  <si>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</si>
  <si>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</si>
  <si>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</si>
  <si>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</si>
  <si>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</si>
  <si>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</si>
  <si>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</si>
  <si>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</si>
  <si>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</si>
  <si>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</si>
  <si>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</si>
  <si>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</si>
  <si>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</si>
  <si>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</si>
  <si>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</si>
  <si>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</si>
  <si>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</si>
  <si>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</si>
  <si>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</si>
  <si>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</si>
  <si>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</si>
  <si>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</si>
  <si>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</si>
  <si>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</si>
  <si>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</si>
  <si>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</si>
  <si>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</si>
  <si>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</si>
  <si>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</si>
  <si>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</si>
  <si>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</si>
  <si>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</si>
  <si>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</si>
  <si>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</si>
  <si>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</si>
  <si>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</si>
  <si>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</si>
  <si>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</si>
  <si>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</si>
  <si>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</si>
  <si>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</si>
  <si>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</si>
  <si>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</si>
  <si>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</si>
  <si>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</si>
  <si>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</si>
  <si>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</si>
  <si>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</si>
  <si>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</si>
  <si>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</si>
  <si>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</si>
  <si>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</si>
  <si>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</si>
  <si>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</si>
  <si>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</si>
  <si>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</si>
  <si>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</si>
  <si>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</si>
  <si>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</si>
  <si>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</si>
  <si>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</si>
  <si>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</si>
  <si>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</si>
  <si>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</si>
  <si>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</si>
  <si>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</si>
  <si>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</si>
  <si>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</si>
  <si>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</si>
  <si>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</si>
  <si>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</si>
  <si>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</si>
  <si>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</si>
  <si>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</si>
  <si>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</si>
  <si>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</si>
  <si>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</si>
  <si>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</si>
  <si>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</si>
  <si>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</si>
  <si>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</si>
  <si>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</si>
  <si>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</si>
  <si>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</si>
  <si>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</si>
  <si>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</si>
  <si>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</si>
  <si>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</si>
  <si>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</si>
  <si>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</si>
  <si>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</si>
  <si>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</si>
  <si>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</si>
  <si>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</si>
  <si>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</si>
  <si>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</si>
  <si>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</si>
  <si>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</si>
  <si>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</si>
  <si>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</si>
  <si>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</si>
  <si>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</si>
  <si>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</si>
  <si>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</si>
  <si>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</si>
  <si>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</si>
  <si>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</si>
  <si>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</si>
  <si>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</si>
  <si>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</si>
  <si>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</si>
  <si>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</si>
  <si>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</si>
  <si>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</si>
  <si>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</si>
  <si>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</si>
  <si>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</si>
  <si>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</si>
  <si>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</si>
  <si>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</si>
  <si>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</si>
  <si>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</si>
  <si>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</si>
  <si>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</si>
  <si>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</si>
  <si>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</si>
  <si>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</si>
  <si>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</si>
  <si>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</si>
  <si>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</si>
  <si>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</si>
  <si>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</si>
  <si>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</si>
  <si>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</si>
  <si>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</si>
  <si>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</si>
  <si>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</si>
  <si>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</si>
  <si>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</si>
  <si>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</si>
  <si>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</si>
  <si>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</si>
  <si>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</si>
  <si>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</si>
  <si>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</si>
  <si>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</si>
  <si>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</si>
  <si>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</si>
  <si>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</si>
  <si>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</si>
  <si>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</si>
  <si>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</si>
  <si>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</si>
  <si>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</si>
  <si>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</si>
  <si>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</si>
  <si>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</si>
  <si>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</si>
  <si>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</si>
  <si>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</si>
  <si>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</si>
  <si>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</si>
  <si>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</si>
  <si>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</si>
  <si>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</si>
  <si>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</si>
  <si>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23008</t>
  </si>
  <si>
    <t xml:space="preserve">   调出资金</t>
  </si>
  <si>
    <t>23009</t>
  </si>
  <si>
    <t xml:space="preserve">   年终结余</t>
  </si>
  <si>
    <t>231</t>
  </si>
  <si>
    <t>地方政府专项债务还本支出</t>
  </si>
  <si>
    <t>2-3  2023年永德县县本级政府性基金预算收入情况表</t>
  </si>
  <si>
    <t>县本级政府性基金预算收入</t>
  </si>
  <si>
    <t>2-4  2023年永德县县本级政府性基金预算支出情况表（公开到项级）</t>
  </si>
  <si>
    <t>县本级政府性基金支出</t>
  </si>
  <si>
    <t>2-5  2023年永德县县本级政府性基金支出表(州、市对下转移支付)</t>
  </si>
  <si>
    <t>本年支出小计</t>
  </si>
  <si>
    <t>3-1  2023年永德县国有资本经营收入预算情况表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</si>
  <si>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</si>
  <si>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</si>
  <si>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</si>
  <si>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</si>
  <si>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</si>
  <si>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</si>
  <si>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</si>
  <si>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</si>
  <si>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</si>
  <si>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</si>
  <si>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</si>
  <si>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</si>
  <si>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</si>
  <si>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</si>
  <si>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</si>
  <si>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</si>
  <si>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</si>
  <si>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</si>
  <si>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</si>
  <si>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</si>
  <si>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</si>
  <si>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</si>
  <si>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</si>
  <si>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</si>
  <si>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</si>
  <si>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</si>
  <si>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</si>
  <si>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</si>
  <si>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</si>
  <si>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</si>
  <si>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</si>
  <si>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</si>
  <si>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</si>
  <si>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</si>
  <si>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</si>
  <si>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</si>
  <si>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</si>
  <si>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</si>
  <si>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2023年永德县国有资本经营支出预算情况表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</si>
  <si>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</si>
  <si>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</si>
  <si>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</si>
  <si>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</si>
  <si>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</si>
  <si>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</si>
  <si>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</si>
  <si>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</si>
  <si>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</si>
  <si>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</si>
  <si>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</si>
  <si>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</si>
  <si>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</si>
  <si>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</si>
  <si>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</si>
  <si>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</si>
  <si>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</si>
  <si>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</si>
  <si>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</si>
  <si>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</si>
  <si>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</si>
  <si>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</si>
  <si>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</si>
  <si>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2023年永德县县本级国有资本经营收入预算情况表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</si>
  <si>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</si>
  <si>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</si>
  <si>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</si>
  <si>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</si>
  <si>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</si>
  <si>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</si>
  <si>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</si>
  <si>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</si>
  <si>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</si>
  <si>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</si>
  <si>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2023年永德县县本级国有资本经营支出预算情况表（公开到项级）</t>
  </si>
  <si>
    <t>项   目</t>
  </si>
  <si>
    <t xml:space="preserve">    "三供一业"移交补助支出</t>
  </si>
  <si>
    <r>
      <rPr>
        <sz val="14"/>
        <rFont val="宋体"/>
        <charset val="134"/>
      </rPr>
      <t xml:space="preserve">    </t>
    </r>
    <r>
      <rPr>
        <sz val="14"/>
        <rFont val="宋体"/>
        <charset val="134"/>
      </rPr>
      <t>国有企业退休人员社会化管理补助支出</t>
    </r>
  </si>
  <si>
    <t xml:space="preserve">   其他金融国有资本经营预算支出</t>
  </si>
  <si>
    <t>县本级国有资本经营支出</t>
  </si>
  <si>
    <t>3-5  2023年永德县县本级国有资本经营预算转移支付表（分地区）</t>
  </si>
  <si>
    <t>地  区</t>
  </si>
  <si>
    <t>预算数</t>
  </si>
  <si>
    <t>合  计</t>
  </si>
  <si>
    <t>3-6  2023年永德县县本级国有资本经营预算转移支付表（分项目）</t>
  </si>
  <si>
    <t>项目名称</t>
  </si>
  <si>
    <t>4-1  2023年永德县社会保险基金收入预算情况表</t>
  </si>
  <si>
    <t>项     目</t>
  </si>
  <si>
    <t>一、企业职工基本养老保险基金收入</t>
  </si>
  <si>
    <t>其中：保险费收入</t>
  </si>
  <si>
    <t xml:space="preserve">   利息收入</t>
  </si>
  <si>
    <t xml:space="preserve">       财政补贴收入</t>
  </si>
  <si>
    <t xml:space="preserve">      委托投资收益</t>
  </si>
  <si>
    <t xml:space="preserve">  其他收入</t>
  </si>
  <si>
    <t xml:space="preserve">    转移性收入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</si>
  <si>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</si>
  <si>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</si>
  <si>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</si>
  <si>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</si>
  <si>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</si>
  <si>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</si>
  <si>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全县收入</t>
  </si>
  <si>
    <t>上级补助收入</t>
  </si>
  <si>
    <t>下级上解收入</t>
  </si>
  <si>
    <t>收入合计</t>
  </si>
  <si>
    <t>4-2  2023年永德县社会保险基金支出预算情况表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</si>
  <si>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</si>
  <si>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</si>
  <si>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</si>
  <si>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 xml:space="preserve">          转移支出</t>
  </si>
  <si>
    <t xml:space="preserve">          其他支出</t>
  </si>
  <si>
    <t xml:space="preserve">         中央调剂资金支出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</si>
  <si>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</si>
  <si>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</si>
  <si>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</si>
  <si>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</si>
  <si>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</si>
  <si>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</si>
  <si>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全县支出</t>
  </si>
  <si>
    <t xml:space="preserve">    其中：社会保险待遇支出</t>
  </si>
  <si>
    <t xml:space="preserve">          中央调剂资金支出</t>
  </si>
  <si>
    <t>补助下级支出</t>
  </si>
  <si>
    <t>上解上级支出</t>
  </si>
  <si>
    <t>支出合计</t>
  </si>
  <si>
    <t>4-3  2023年永德县县本级社会保险基金收入预算情况表</t>
  </si>
  <si>
    <t>是</t>
  </si>
  <si>
    <t/>
  </si>
  <si>
    <t>否</t>
  </si>
  <si>
    <t>收入小计</t>
  </si>
  <si>
    <t>4-4  2023年永德县县本级社会保险基金支出预算情况表</t>
  </si>
  <si>
    <t>支出小计</t>
  </si>
  <si>
    <t>5-1  永德县2022年地方政府债务限额及余额预算情况表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</si>
  <si>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</si>
  <si>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</si>
  <si>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</si>
  <si>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</si>
  <si>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</si>
  <si>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</si>
  <si>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</si>
  <si>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</si>
  <si>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</si>
  <si>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</si>
  <si>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</si>
  <si>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</si>
  <si>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</si>
  <si>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永德县合计</t>
  </si>
  <si>
    <t xml:space="preserve">  一、永德县本级</t>
  </si>
  <si>
    <t xml:space="preserve"> 二、永德县下级合计</t>
  </si>
  <si>
    <t>注：1.本表反映上一年度本地区、本级及分地区地方政府债务限额及余额预计执行数。</t>
  </si>
  <si>
    <t xml:space="preserve">    2.本表由县级以上地方各级财政部门在本级人民代表大会批准预算后二十日内公开。</t>
  </si>
  <si>
    <t>5-2  永德县2022年地方政府一般债务余额情况表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</si>
  <si>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</si>
  <si>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</si>
  <si>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</si>
  <si>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</si>
  <si>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</si>
  <si>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</si>
  <si>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</si>
  <si>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</si>
  <si>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</si>
  <si>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</si>
  <si>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</si>
  <si>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</si>
  <si>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永德县县本级2022年地方政府一般债务余额情况表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</si>
  <si>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</si>
  <si>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</si>
  <si>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</si>
  <si>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永德县2022年地方政府专项债务余额情况表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</si>
  <si>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</si>
  <si>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</si>
  <si>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</si>
  <si>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</si>
  <si>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</si>
  <si>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</si>
  <si>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</si>
  <si>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</si>
  <si>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永德县县本级2022年地方政府专项债务余额情况表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</si>
  <si>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</si>
  <si>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永德县地方政府债券发行及还本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</si>
  <si>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</si>
  <si>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</si>
  <si>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</si>
  <si>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</si>
  <si>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</si>
  <si>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</si>
  <si>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</si>
  <si>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</si>
  <si>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</si>
  <si>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</si>
  <si>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</si>
  <si>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</si>
  <si>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</si>
  <si>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</si>
  <si>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</si>
  <si>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</si>
  <si>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</si>
  <si>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</si>
  <si>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</si>
  <si>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</si>
  <si>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</si>
  <si>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</si>
  <si>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</si>
  <si>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</si>
  <si>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</si>
  <si>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</si>
  <si>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</si>
  <si>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</si>
  <si>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</si>
  <si>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</si>
  <si>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</si>
  <si>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永德县2023年地方政府债务限额提前下达情况表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</si>
  <si>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</si>
  <si>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</si>
  <si>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</si>
  <si>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</si>
  <si>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</si>
  <si>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</si>
  <si>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永德县2023年年初新增地方政府债券资金安排表</t>
  </si>
  <si>
    <t>序号</t>
  </si>
  <si>
    <t>项目类型</t>
  </si>
  <si>
    <t>项目主管部门</t>
  </si>
  <si>
    <t>债券性质</t>
  </si>
  <si>
    <t>债券规模</t>
  </si>
  <si>
    <r>
      <rPr>
        <sz val="12"/>
        <rFont val="SimSun"/>
        <charset val="134"/>
      </rPr>
      <t xml:space="preserve">
</t>
    </r>
    <r>
      <rPr>
        <b/>
        <sz val="12"/>
        <rFont val="SimSun"/>
        <charset val="134"/>
      </rPr>
      <t>说明：2023年初永德县暂无新增地方政府债券，故此表为空表。</t>
    </r>
  </si>
  <si>
    <t>注：本表反映本级当年提前下达的新增地方政府债券资金使用安排，由县级以上地方各级财政部门在本级人民代表大会批准预算后二十日内公开。</t>
  </si>
  <si>
    <t>6-1   2023年永德县县级重大政策和重点项目绩效目标表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</si>
  <si>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</si>
  <si>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</si>
  <si>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</si>
  <si>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</si>
  <si>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</si>
  <si>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</si>
  <si>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</si>
  <si>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</si>
  <si>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</si>
  <si>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</si>
  <si>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中共永德县委组织部</t>
  </si>
  <si>
    <t>人才工作经费</t>
  </si>
  <si>
    <t>系统化推进人才工作格局，将人才培养引进与基础条件、产业发展、中心工作有机结合，加大人才政策、人才培养、人才活动和人才典型宣传力度，加快推动人才工作与经济社会发展的深度融合。</t>
  </si>
  <si>
    <t>产出指标</t>
  </si>
  <si>
    <t>数量指标</t>
  </si>
  <si>
    <t>交流培训座谈会人次</t>
  </si>
  <si>
    <t>&gt;=</t>
  </si>
  <si>
    <t>40人次</t>
  </si>
  <si>
    <t>人次</t>
  </si>
  <si>
    <t>定量指标</t>
  </si>
  <si>
    <t>反映交流培训座谈会召开的场次情况。</t>
  </si>
  <si>
    <t>人才宣传活动期数</t>
  </si>
  <si>
    <t>4</t>
  </si>
  <si>
    <t>期</t>
  </si>
  <si>
    <t>反映组织人才宣传活动的期数。</t>
  </si>
  <si>
    <t>质量指标</t>
  </si>
  <si>
    <t>培训座谈会出勤率</t>
  </si>
  <si>
    <t>%</t>
  </si>
  <si>
    <t>反映座谈会应参会人员的出勤情况。</t>
  </si>
  <si>
    <t>时效指标</t>
  </si>
  <si>
    <t>宣传活动按期完成率</t>
  </si>
  <si>
    <t>反映人才宣传活动按计划完成情况。</t>
  </si>
  <si>
    <t>预算资金执行率</t>
  </si>
  <si>
    <t>=</t>
  </si>
  <si>
    <t>反映预算资金执行情况。预算资金执行率=实际支付数/（年初预算数+当年使用上年结余、结转及当年调整预算数）×100%。</t>
  </si>
  <si>
    <t>效益指标</t>
  </si>
  <si>
    <t>社会效益指标</t>
  </si>
  <si>
    <t>人才服务社会发展能力</t>
  </si>
  <si>
    <t>有所提升</t>
  </si>
  <si>
    <t>定性指标</t>
  </si>
  <si>
    <t>反映人才服务社会能力提升情况。</t>
  </si>
  <si>
    <t>满意度指标</t>
  </si>
  <si>
    <t>服务对象满意度指标</t>
  </si>
  <si>
    <t>人才小组成员单位满意度</t>
  </si>
  <si>
    <t>反映人才小组成员单位对人才工作的评价。</t>
  </si>
  <si>
    <t>永德县交通运输局</t>
  </si>
  <si>
    <t>农村公路日常养护县级配套专项资金</t>
  </si>
  <si>
    <t>做好地方管养国道49.81公里、省道24.775公里、县道512.974公里、乡道1239.368公里、村道361.794公里以及地方管养大桥、特大桥4座（共计504.5延米）的管理养护工作，确保脱贫攻坚农村道路基础设施资产得到妥善管理，建设有效成果得到持续巩固。</t>
  </si>
  <si>
    <t>地方管养国道、省道、县、乡、村道</t>
  </si>
  <si>
    <t>2188.721公里</t>
  </si>
  <si>
    <t>公里</t>
  </si>
  <si>
    <t>地方管养国道49.81公里；地方管养省道24.775公里；管养县道512.974公里；管养乡道1239.368公里；管养村道361.794公里；管养大桥、特大桥504.5延米。</t>
  </si>
  <si>
    <t>管养护大桥、特大桥</t>
  </si>
  <si>
    <t>504.5延米</t>
  </si>
  <si>
    <t>延长米</t>
  </si>
  <si>
    <t>资金使用合规性</t>
  </si>
  <si>
    <t>省级配套资金占40%、市级配套资金占20% 、县级配套资金占20%。按此计算：县级财政承担528万元并纳入县财政预算。</t>
  </si>
  <si>
    <t>完工项目验收合格率</t>
  </si>
  <si>
    <t>地方管养国道49.81公里；地方管养省道24.775公里；管养县道512.974公里；管养乡道1239.368公里；管养村道361.794公里；管养大桥、特大桥504.5延米。空</t>
  </si>
  <si>
    <t>按期完成投资</t>
  </si>
  <si>
    <t>通过本项目的实施，加大对口资金投入，能加强永德县农村道路基础设施养护工作，有效调动养护工作积极性，促进永德县农村公路日常养护工作的良性发展，进一步巩固拓展脱贫攻坚成果。</t>
  </si>
  <si>
    <t>成本指标</t>
  </si>
  <si>
    <t>地方管养国道、省道、县道、乡道、村道</t>
  </si>
  <si>
    <t>10000元/年/公里、5000元/年/公里、3000元/年</t>
  </si>
  <si>
    <t>万元/公里</t>
  </si>
  <si>
    <t>地方管养国道、省道、县道10000元/年/公里；地方管养乡道5000元/年/公里；地方管养村道3000元/年/公里。</t>
  </si>
  <si>
    <t>经济效益指标</t>
  </si>
  <si>
    <t>对经济发展的促进作用明显</t>
  </si>
  <si>
    <t>明显</t>
  </si>
  <si>
    <t>基本公共服务水平提升；公路安全水平提升</t>
  </si>
  <si>
    <t>提升</t>
  </si>
  <si>
    <t>生态效益指标</t>
  </si>
  <si>
    <t>交通建设符合环评审批要求</t>
  </si>
  <si>
    <t>符合</t>
  </si>
  <si>
    <t>可持续影响指标</t>
  </si>
  <si>
    <t>项目100%适应未来一定时期内交通需求</t>
  </si>
  <si>
    <t>改善通行服务水平群众满意度≥80%。</t>
  </si>
  <si>
    <t>永德县发展和改革局</t>
  </si>
  <si>
    <t>粮食工作经费</t>
  </si>
  <si>
    <t>保证全县粮食市场运行顺畅，供应充足，质量安全，价格总体平稳，实现粮食和物资储备工作安全发展。扎实做好防汛抗旱等应急物资物资储备调运工作，确保关键时刻备得足、调得快、用得上，为全县应急救灾提供坚实保障。</t>
  </si>
  <si>
    <t>粮食流通监督检查次数</t>
  </si>
  <si>
    <t>次</t>
  </si>
  <si>
    <t>反映粮食流动监督检查次数</t>
  </si>
  <si>
    <t>储备粮霉变吨数</t>
  </si>
  <si>
    <t>吨</t>
  </si>
  <si>
    <t>反映储备粮霉变吨数</t>
  </si>
  <si>
    <t>发现危害粮食安全的重大隐患，及时向县人民政府报告</t>
  </si>
  <si>
    <t>保证社会稳定。</t>
  </si>
  <si>
    <t>发生粮食安全事故次数</t>
  </si>
  <si>
    <t>反映发生粮食安全事故次数</t>
  </si>
  <si>
    <t>粮食经营者、消费者满意度</t>
  </si>
  <si>
    <t>反映粮食经营者、消费者满意度</t>
  </si>
  <si>
    <t>永德县文化和旅游局</t>
  </si>
  <si>
    <t>文物保护经费</t>
  </si>
  <si>
    <t>一是组织开展好每年的“5.18国际博物馆日”活动；二是认真开展文物安全工作，执行博物馆24小时值班制度，对各文物保护单位进行安全巡查，并对排查出安全隐患进行整改；三是宣传、贯彻落实好有关法律法规；四是依照有关法律、法规、审核、审批和申报重点文物的保护；五是督促、检查指导、协调全县文物行政执法监督。六是做好可移动文物普查工作。</t>
  </si>
  <si>
    <t>巡查文物保护单位</t>
  </si>
  <si>
    <t>处</t>
  </si>
  <si>
    <t>反映巡查文物保护所涉及的单位个数</t>
  </si>
  <si>
    <t>开展不可移动文物专项巡查次数</t>
  </si>
  <si>
    <t>反映组织开展不可移动文物专项巡查的次数</t>
  </si>
  <si>
    <t>文物行政执法监督</t>
  </si>
  <si>
    <t>长期</t>
  </si>
  <si>
    <t>反映文物行政执法监督力度</t>
  </si>
  <si>
    <t>万元</t>
  </si>
  <si>
    <t>反映博物馆开展文物保护日常经费</t>
  </si>
  <si>
    <t>做好文物保护日常管理工作</t>
  </si>
  <si>
    <t>长期有效</t>
  </si>
  <si>
    <t>反映在开展文物保护过程中的有效程度</t>
  </si>
  <si>
    <t>对人类社会发展研究起到的作用</t>
  </si>
  <si>
    <t>反映文物保护对人类社会发展研究起到的作用</t>
  </si>
  <si>
    <t>满意度</t>
  </si>
  <si>
    <t>反映受益对象的满意程度</t>
  </si>
  <si>
    <t>永德县职业技术教育中心</t>
  </si>
  <si>
    <t>中等职业学校免学费补助县级配套经费</t>
  </si>
  <si>
    <t>严格贯彻执行国家各类学生资助政策，完成2023年中职学生免学费补助申报、审核工作，做到不重不漏，确保所有中职全日制正式学籍学生都享受到免学费补助政策，不让一名家庭经济困难学生因贫困而辍学和失学。</t>
  </si>
  <si>
    <t>享受中职免学费补助政策学生人数</t>
  </si>
  <si>
    <t>人</t>
  </si>
  <si>
    <t>反映中等职业学校学生享受国家免学费政策人数</t>
  </si>
  <si>
    <t>政策宣传次数</t>
  </si>
  <si>
    <t>反映补助政策的宣传力度情况。即通过门户网站、报刊、通信、电视、户外广告等对补助政策进行宣传的次数。</t>
  </si>
  <si>
    <t>学生毕业率</t>
  </si>
  <si>
    <t>反映学生毕业情况</t>
  </si>
  <si>
    <t>资金到位率</t>
  </si>
  <si>
    <t>反映免学费补助资金及时足额到位 情况
资金到位率=实际到位资金/上级下达资金总额*100%</t>
  </si>
  <si>
    <t>免学费资金县级补助标准</t>
  </si>
  <si>
    <t>元/人年</t>
  </si>
  <si>
    <t>反映中等职业学校全日制正式学籍学生享受免学费补助标准</t>
  </si>
  <si>
    <t>家庭经济困难学生覆盖率</t>
  </si>
  <si>
    <t>反映家庭经济困难学生受助情况</t>
  </si>
  <si>
    <t>技能型人才输出率</t>
  </si>
  <si>
    <t>反映中等职业学校向社会输送具有一定专业技能人才情况</t>
  </si>
  <si>
    <t>补助年限</t>
  </si>
  <si>
    <t>年</t>
  </si>
  <si>
    <t>反映中职学生享受免学费补助政策的年限</t>
  </si>
  <si>
    <t>学生满意度</t>
  </si>
  <si>
    <t>反映享受中职免学费补助政策的学生满意度</t>
  </si>
  <si>
    <t>家长满意度</t>
  </si>
  <si>
    <t>反映享受中职免学费补助政策学生家长满意度</t>
  </si>
  <si>
    <t>永德县人力资源和社会保障局</t>
  </si>
  <si>
    <t>城乡居民基本养老保险补贴专项资金</t>
  </si>
  <si>
    <t>预计2023年城乡居民基本养老保险个人缴费33627520元，县级财政按标准给予补贴，应补1105650元。</t>
  </si>
  <si>
    <t>参保人数</t>
  </si>
  <si>
    <t>万人</t>
  </si>
  <si>
    <t>部门建议</t>
  </si>
  <si>
    <t>城乡居民养老保险参保率</t>
  </si>
  <si>
    <t>文件依据</t>
  </si>
  <si>
    <t>补贴到位时限</t>
  </si>
  <si>
    <t>及时到位</t>
  </si>
  <si>
    <t>文件要求</t>
  </si>
  <si>
    <t>政府缴费补贴人均标准</t>
  </si>
  <si>
    <t>按政策文件执行</t>
  </si>
  <si>
    <t>补贴到位率</t>
  </si>
  <si>
    <t>参保人员满意度</t>
  </si>
  <si>
    <t>6-2  重点工作情况解释说明汇总表</t>
  </si>
  <si>
    <t>重点工作</t>
  </si>
  <si>
    <t>2023年工作重点及工作情况</t>
  </si>
  <si>
    <t>财政体制改革</t>
  </si>
  <si>
    <t>一是深化财政预算绩效管理改革，用好“地方财政标准化平台”，强化项目绩效管理，做好项目规划储备，做到无项目不预算，充分发挥财政资金效益。二是全面推进会计集中核算改革，规范单位会计核算工作，强化财政资金收支管理和监督，提高会计信息质量和工作效率。三是扎实做好恢复乡镇一级预算调研工作，探索乡镇体制改革可操作性，充分调动乡镇当家理财积极性，不断壮大乡镇财力，促进县域经济发展；下放乡镇一级财权和事权，激发乡镇培植税源潜力。四是持续巩固预决算信息公开、政府采购、政府会计制度等改革成果。</t>
  </si>
  <si>
    <t>政府债务管理</t>
  </si>
  <si>
    <t>2023年，县财政将进一步切实强化政府债务管理。一是严格控制新增债务。建立健全融资审批及责任追究机制，严把举债关，确保债务规模与经济发展、财政承受能力相适应。二是妥善化解存量。盘活政府存量资源资产、财政存量资金等，多渠道筹措偿债资金，逐步消化存量债务。积极探索调整债务结构，降低政府债务成本。三是建立健全动态监测和应急处置机制。对债务实行项目、资产、风险三级穿透管理，及时掌握新增债券资金使用情况。四是继续做好债券争取工作。在上级核定的债务限额范围内，不断完善项目储备，积极向上争取债券资金支持，充分发挥债券资金对全县经济的拉动作用。</t>
  </si>
  <si>
    <t>预算绩效管理</t>
  </si>
  <si>
    <t>2023年，县财政将继续推动绩效管理提质增效。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四是强化绩效结果应用。统筹考虑预算单位上年度预算执行、财政存量资金规模等情况，在编制项目支出时，对上年执行进度慢、存量资金规模大的预算单位，适当压缩年初预算项目个数或资金安排额度。对上年度绩效低或无绩效的项目，相应削减或取消当年项目支出安排。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</si>
  <si>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财政存量资金</t>
  </si>
  <si>
    <t>根据存量资金管理相关办法，全面做好财政存量资金回收工作，清理压缩结余结转资金，用活财政资金，提高资金使用效益，盘活工作取得了实质性效果。</t>
  </si>
  <si>
    <t>预决算公开</t>
  </si>
  <si>
    <t>严格执行《进一步推进预算公开工作的实施意见》、《永德县预决算公开工作实施细则》等预决算公开管理办法。确保我县预算单位在政府门户网站对本单位预决算信息进行公开，公开面和及时性均达100%。</t>
  </si>
  <si>
    <t>直达资金</t>
  </si>
  <si>
    <t>根据中央下达的直达资金范围，明确直达资金管理口径，按时分配下达直达资金，强化直达资金“监控系统”应用，提高操作准确性，将强直达资金项目库建设，加强直达资金基础管理，加强直达资金常态化监督。</t>
  </si>
  <si>
    <t>“六稳”、“六保”</t>
  </si>
  <si>
    <t>认真贯彻落实中央、省、市有关精神，狠抓收入管理，分离落实年初制定的收入计划，优化财政收支结构，大力压缩一般性支出，保障重点领域、重点支出需要，全面抓好“六稳”、全面落实“六保”，积极挖掘财政收入，培植财源，落实政策，盘活资金，力保“三保”工作落实，强化绩效监督。</t>
  </si>
  <si>
    <t>7-1  空表说明</t>
  </si>
  <si>
    <t>空表</t>
  </si>
  <si>
    <t>说明</t>
  </si>
  <si>
    <t>表1-6</t>
  </si>
  <si>
    <t>自农村税费改革结束后，我县乡镇不作为一级预算管理，只作为县级一个预算单位进行管理，因此无对下转移支付，故此表数据为空。</t>
  </si>
  <si>
    <t>表1-7</t>
  </si>
  <si>
    <t>自农村税费改革结束后，我县乡镇不作为一级预算管理，只作为县级一个预算单位进行管理，因此无对下转移支付和税收返还，故此表数据为空。</t>
  </si>
  <si>
    <t>表2-5</t>
  </si>
  <si>
    <t>表3-5</t>
  </si>
  <si>
    <t>表3-6</t>
  </si>
  <si>
    <t>表5-8</t>
  </si>
  <si>
    <t>说明：2023年初永德县暂无新增地方政府债券，故此表为空表。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</si>
</sst>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
    <numFmt numFmtId="196" formatCode="#,##0.00_);[Red]\(#,##0.00\)"/>
    <numFmt numFmtId="197" formatCode="0.0"/>
    <numFmt numFmtId="198" formatCode="#,##0_ ;[Red]\-#,##0\ "/>
    <numFmt numFmtId="199" formatCode="#,##0_ "/>
    <numFmt numFmtId="200" formatCode="0.0%"/>
    <numFmt numFmtId="201" formatCode="0_ "/>
    <numFmt numFmtId="202" formatCode="0.00_ "/>
  </numFmts>
  <fonts count="139">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2"/>
      <name val="宋体"/>
      <charset val="134"/>
    </font>
    <font>
      <sz val="11"/>
      <name val="宋体"/>
      <charset val="134"/>
    </font>
    <font>
      <b/>
      <sz val="10"/>
      <name val="宋体"/>
      <charset val="134"/>
    </font>
    <font>
      <sz val="14"/>
      <name val="宋体"/>
      <charset val="134"/>
      <scheme val="minor"/>
    </font>
    <font>
      <sz val="10"/>
      <name val="宋体"/>
      <charset val="134"/>
    </font>
    <font>
      <sz val="20"/>
      <color indexed="8"/>
      <name val="方正小标宋简体"/>
      <charset val="134"/>
    </font>
    <font>
      <b/>
      <sz val="14"/>
      <color indexed="8"/>
      <name val="宋体"/>
      <charset val="134"/>
    </font>
    <font>
      <sz val="14"/>
      <color indexed="8"/>
      <name val="宋体"/>
      <charset val="134"/>
    </font>
    <font>
      <b/>
      <sz val="14"/>
      <color indexed="8"/>
      <name val="宋体"/>
      <charset val="134"/>
      <scheme val="minor"/>
    </font>
    <font>
      <sz val="14"/>
      <color indexed="8"/>
      <name val="宋体"/>
      <charset val="134"/>
      <scheme val="minor"/>
    </font>
    <font>
      <sz val="14"/>
      <color rgb="FF000000"/>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134"/>
    </font>
    <font>
      <sz val="14"/>
      <color rgb="FF000000"/>
      <name val="宋体"/>
      <charset val="134"/>
    </font>
    <font>
      <sz val="14"/>
      <name val="Times New Roman"/>
      <charset val="134"/>
    </font>
    <font>
      <b/>
      <sz val="14"/>
      <color rgb="FF000000"/>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1"/>
      <color indexed="8"/>
      <name val="宋体"/>
      <charset val="134"/>
    </font>
    <font>
      <sz val="12"/>
      <color theme="1"/>
      <name val="宋体"/>
      <charset val="134"/>
    </font>
    <font>
      <sz val="20"/>
      <color theme="1"/>
      <name val="方正小标宋简体"/>
      <charset val="134"/>
    </font>
    <font>
      <sz val="11"/>
      <color theme="1"/>
      <name val="宋体"/>
      <charset val="134"/>
    </font>
    <font>
      <b/>
      <sz val="14"/>
      <color theme="1"/>
      <name val="宋体"/>
      <charset val="134"/>
    </font>
    <font>
      <b/>
      <sz val="12"/>
      <color theme="1"/>
      <name val="宋体"/>
      <charset val="134"/>
    </font>
    <font>
      <b/>
      <sz val="14"/>
      <color theme="1"/>
      <name val="黑体"/>
      <charset val="134"/>
    </font>
    <font>
      <b/>
      <sz val="11"/>
      <color theme="1"/>
      <name val="宋体"/>
      <charset val="134"/>
    </font>
    <font>
      <sz val="14"/>
      <color indexed="9"/>
      <name val="宋体"/>
      <charset val="134"/>
    </font>
    <font>
      <sz val="12"/>
      <name val="仿宋_GB2312"/>
      <charset val="134"/>
    </font>
    <font>
      <b/>
      <sz val="14"/>
      <name val="黑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4"/>
      <name val="Arial"/>
      <charset val="134"/>
    </font>
    <font>
      <b/>
      <sz val="10"/>
      <color theme="1"/>
      <name val="宋体"/>
      <charset val="134"/>
    </font>
    <font>
      <sz val="12"/>
      <color rgb="FFFF0000"/>
      <name val="宋体"/>
      <charset val="134"/>
    </font>
    <font>
      <sz val="18"/>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b/>
      <sz val="12"/>
      <name val="SimSun"/>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rgb="FF000000"/>
      </left>
      <right/>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0">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6"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 fillId="5" borderId="14"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5" applyNumberFormat="0" applyFill="0" applyAlignment="0" applyProtection="0">
      <alignment vertical="center"/>
    </xf>
    <xf numFmtId="0" fontId="71" fillId="0" borderId="15" applyNumberFormat="0" applyFill="0" applyAlignment="0" applyProtection="0">
      <alignment vertical="center"/>
    </xf>
    <xf numFmtId="0" fontId="72" fillId="0" borderId="16" applyNumberFormat="0" applyFill="0" applyAlignment="0" applyProtection="0">
      <alignment vertical="center"/>
    </xf>
    <xf numFmtId="0" fontId="72" fillId="0" borderId="0" applyNumberFormat="0" applyFill="0" applyBorder="0" applyAlignment="0" applyProtection="0">
      <alignment vertical="center"/>
    </xf>
    <xf numFmtId="0" fontId="73" fillId="6" borderId="17" applyNumberFormat="0" applyAlignment="0" applyProtection="0">
      <alignment vertical="center"/>
    </xf>
    <xf numFmtId="0" fontId="74" fillId="7" borderId="18" applyNumberFormat="0" applyAlignment="0" applyProtection="0">
      <alignment vertical="center"/>
    </xf>
    <xf numFmtId="0" fontId="75" fillId="7" borderId="17" applyNumberFormat="0" applyAlignment="0" applyProtection="0">
      <alignment vertical="center"/>
    </xf>
    <xf numFmtId="0" fontId="76" fillId="8" borderId="19" applyNumberFormat="0" applyAlignment="0" applyProtection="0">
      <alignment vertical="center"/>
    </xf>
    <xf numFmtId="0" fontId="77" fillId="0" borderId="20" applyNumberFormat="0" applyFill="0" applyAlignment="0" applyProtection="0">
      <alignment vertical="center"/>
    </xf>
    <xf numFmtId="0" fontId="78" fillId="0" borderId="21" applyNumberFormat="0" applyFill="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3" fillId="13" borderId="0" applyNumberFormat="0" applyBorder="0" applyAlignment="0" applyProtection="0">
      <alignment vertical="center"/>
    </xf>
    <xf numFmtId="0" fontId="83" fillId="14" borderId="0" applyNumberFormat="0" applyBorder="0" applyAlignment="0" applyProtection="0">
      <alignment vertical="center"/>
    </xf>
    <xf numFmtId="0" fontId="82" fillId="15" borderId="0" applyNumberFormat="0" applyBorder="0" applyAlignment="0" applyProtection="0">
      <alignment vertical="center"/>
    </xf>
    <xf numFmtId="0" fontId="82" fillId="16" borderId="0" applyNumberFormat="0" applyBorder="0" applyAlignment="0" applyProtection="0">
      <alignment vertical="center"/>
    </xf>
    <xf numFmtId="0" fontId="83" fillId="17" borderId="0" applyNumberFormat="0" applyBorder="0" applyAlignment="0" applyProtection="0">
      <alignment vertical="center"/>
    </xf>
    <xf numFmtId="0" fontId="83" fillId="18"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3" fillId="21" borderId="0" applyNumberFormat="0" applyBorder="0" applyAlignment="0" applyProtection="0">
      <alignment vertical="center"/>
    </xf>
    <xf numFmtId="0" fontId="83" fillId="22" borderId="0" applyNumberFormat="0" applyBorder="0" applyAlignment="0" applyProtection="0">
      <alignment vertical="center"/>
    </xf>
    <xf numFmtId="0" fontId="82" fillId="23" borderId="0" applyNumberFormat="0" applyBorder="0" applyAlignment="0" applyProtection="0">
      <alignment vertical="center"/>
    </xf>
    <xf numFmtId="0" fontId="82" fillId="24" borderId="0" applyNumberFormat="0" applyBorder="0" applyAlignment="0" applyProtection="0">
      <alignment vertical="center"/>
    </xf>
    <xf numFmtId="0" fontId="83" fillId="25" borderId="0" applyNumberFormat="0" applyBorder="0" applyAlignment="0" applyProtection="0">
      <alignment vertical="center"/>
    </xf>
    <xf numFmtId="0" fontId="83" fillId="26"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3" fillId="29" borderId="0" applyNumberFormat="0" applyBorder="0" applyAlignment="0" applyProtection="0">
      <alignment vertical="center"/>
    </xf>
    <xf numFmtId="0" fontId="83" fillId="30" borderId="0" applyNumberFormat="0" applyBorder="0" applyAlignment="0" applyProtection="0">
      <alignment vertical="center"/>
    </xf>
    <xf numFmtId="0" fontId="82" fillId="31" borderId="0" applyNumberFormat="0" applyBorder="0" applyAlignment="0" applyProtection="0">
      <alignment vertical="center"/>
    </xf>
    <xf numFmtId="0" fontId="82" fillId="32" borderId="0" applyNumberFormat="0" applyBorder="0" applyAlignment="0" applyProtection="0">
      <alignment vertical="center"/>
    </xf>
    <xf numFmtId="0" fontId="83" fillId="33" borderId="0" applyNumberFormat="0" applyBorder="0" applyAlignment="0" applyProtection="0">
      <alignment vertical="center"/>
    </xf>
    <xf numFmtId="0" fontId="83" fillId="34" borderId="0" applyNumberFormat="0" applyBorder="0" applyAlignment="0" applyProtection="0">
      <alignment vertical="center"/>
    </xf>
    <xf numFmtId="0" fontId="82" fillId="35" borderId="0" applyNumberFormat="0" applyBorder="0" applyAlignment="0" applyProtection="0">
      <alignment vertical="center"/>
    </xf>
    <xf numFmtId="0" fontId="84" fillId="36" borderId="0" applyNumberFormat="0" applyBorder="0" applyAlignment="0" applyProtection="0">
      <alignment vertical="center"/>
    </xf>
    <xf numFmtId="0" fontId="46" fillId="0" borderId="22" applyNumberFormat="0" applyFill="0" applyAlignment="0" applyProtection="0">
      <alignment vertical="center"/>
    </xf>
    <xf numFmtId="0" fontId="85" fillId="37" borderId="0" applyNumberFormat="0" applyBorder="0" applyAlignment="0" applyProtection="0">
      <alignment vertical="center"/>
    </xf>
    <xf numFmtId="0" fontId="86" fillId="0" borderId="4" applyNumberFormat="0" applyFill="0" applyProtection="0">
      <alignment horizontal="center" vertical="center"/>
    </xf>
    <xf numFmtId="0" fontId="87" fillId="0" borderId="0">
      <alignment vertical="center"/>
    </xf>
    <xf numFmtId="9" fontId="6" fillId="0" borderId="0" applyFont="0" applyFill="0" applyBorder="0" applyAlignment="0" applyProtection="0">
      <alignment vertical="center"/>
    </xf>
    <xf numFmtId="0" fontId="88" fillId="38" borderId="0" applyNumberFormat="0" applyBorder="0" applyAlignment="0" applyProtection="0">
      <alignment vertical="center"/>
    </xf>
    <xf numFmtId="0" fontId="89" fillId="0" borderId="0">
      <alignment horizontal="center" vertical="center" wrapText="1"/>
      <protection locked="0"/>
    </xf>
    <xf numFmtId="0" fontId="85" fillId="39" borderId="0" applyNumberFormat="0" applyBorder="0" applyAlignment="0" applyProtection="0">
      <alignment vertical="center"/>
    </xf>
    <xf numFmtId="0" fontId="6" fillId="0" borderId="0">
      <alignment vertical="center"/>
    </xf>
    <xf numFmtId="0" fontId="27" fillId="40" borderId="0" applyNumberFormat="0" applyBorder="0" applyAlignment="0" applyProtection="0">
      <alignment vertical="center"/>
    </xf>
    <xf numFmtId="0" fontId="87" fillId="0" borderId="0">
      <alignment vertical="center"/>
    </xf>
    <xf numFmtId="0" fontId="6" fillId="0" borderId="0">
      <alignment vertical="center"/>
    </xf>
    <xf numFmtId="0" fontId="27" fillId="41" borderId="0" applyNumberFormat="0" applyBorder="0" applyAlignment="0" applyProtection="0">
      <alignment vertical="center"/>
    </xf>
    <xf numFmtId="0" fontId="0" fillId="0" borderId="0">
      <alignment vertical="center"/>
    </xf>
    <xf numFmtId="0" fontId="85" fillId="42" borderId="0" applyNumberFormat="0" applyBorder="0" applyAlignment="0" applyProtection="0">
      <alignment vertical="center"/>
    </xf>
    <xf numFmtId="0" fontId="88" fillId="43" borderId="0" applyNumberFormat="0" applyBorder="0" applyAlignment="0" applyProtection="0">
      <alignment vertical="center"/>
    </xf>
    <xf numFmtId="0" fontId="90" fillId="40" borderId="1" applyNumberFormat="0" applyBorder="0" applyAlignment="0" applyProtection="0">
      <alignment vertical="center"/>
    </xf>
    <xf numFmtId="0" fontId="85" fillId="44" borderId="0" applyNumberFormat="0" applyBorder="0" applyAlignment="0" applyProtection="0">
      <alignment vertical="center"/>
    </xf>
    <xf numFmtId="176" fontId="91" fillId="0" borderId="4" applyFill="0" applyProtection="0">
      <alignment horizontal="right" vertical="center"/>
    </xf>
    <xf numFmtId="0" fontId="84" fillId="42" borderId="0" applyNumberFormat="0" applyBorder="0" applyAlignment="0" applyProtection="0">
      <alignment vertical="center"/>
    </xf>
    <xf numFmtId="0" fontId="92" fillId="45" borderId="0" applyNumberFormat="0" applyBorder="0" applyAlignment="0" applyProtection="0">
      <alignment vertical="center"/>
    </xf>
    <xf numFmtId="0" fontId="85" fillId="39" borderId="0" applyNumberFormat="0" applyBorder="0" applyAlignment="0" applyProtection="0">
      <alignment vertical="center"/>
    </xf>
    <xf numFmtId="0" fontId="84" fillId="46" borderId="0" applyNumberFormat="0" applyBorder="0" applyAlignment="0" applyProtection="0">
      <alignment vertical="center"/>
    </xf>
    <xf numFmtId="0" fontId="84" fillId="47" borderId="0" applyNumberFormat="0" applyBorder="0" applyAlignment="0" applyProtection="0">
      <alignment vertical="center"/>
    </xf>
    <xf numFmtId="0" fontId="93" fillId="0" borderId="0">
      <alignment vertical="center"/>
    </xf>
    <xf numFmtId="0" fontId="85" fillId="42" borderId="0" applyNumberFormat="0" applyBorder="0" applyAlignment="0" applyProtection="0">
      <alignment vertical="center"/>
    </xf>
    <xf numFmtId="0" fontId="85" fillId="48" borderId="0" applyNumberFormat="0" applyBorder="0" applyAlignment="0" applyProtection="0">
      <alignment vertical="center"/>
    </xf>
    <xf numFmtId="0" fontId="85" fillId="44"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84" fillId="45" borderId="0" applyNumberFormat="0" applyBorder="0" applyAlignment="0" applyProtection="0">
      <alignment vertical="center"/>
    </xf>
    <xf numFmtId="0" fontId="94" fillId="0" borderId="23" applyNumberFormat="0" applyFill="0" applyAlignment="0" applyProtection="0">
      <alignment vertical="center"/>
    </xf>
    <xf numFmtId="0" fontId="85" fillId="48"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95" fillId="45" borderId="0" applyNumberFormat="0" applyBorder="0" applyAlignment="0" applyProtection="0">
      <alignment vertical="center"/>
    </xf>
    <xf numFmtId="0" fontId="93" fillId="0" borderId="0">
      <alignment vertical="center"/>
    </xf>
    <xf numFmtId="0" fontId="84" fillId="45" borderId="0" applyNumberFormat="0" applyBorder="0" applyAlignment="0" applyProtection="0">
      <alignment vertical="center"/>
    </xf>
    <xf numFmtId="0" fontId="85" fillId="42" borderId="0" applyNumberFormat="0" applyBorder="0" applyAlignment="0" applyProtection="0">
      <alignment vertical="center"/>
    </xf>
    <xf numFmtId="0" fontId="85" fillId="39" borderId="0" applyNumberFormat="0" applyBorder="0" applyAlignment="0" applyProtection="0">
      <alignment vertical="center"/>
    </xf>
    <xf numFmtId="9" fontId="6" fillId="0" borderId="0" applyFont="0" applyFill="0" applyBorder="0" applyAlignment="0" applyProtection="0">
      <alignment vertical="center"/>
    </xf>
    <xf numFmtId="0" fontId="85" fillId="42" borderId="0" applyNumberFormat="0" applyBorder="0" applyAlignment="0" applyProtection="0">
      <alignment vertical="center"/>
    </xf>
    <xf numFmtId="0" fontId="0" fillId="48" borderId="0" applyNumberFormat="0" applyBorder="0" applyAlignment="0" applyProtection="0">
      <alignment vertical="center"/>
    </xf>
    <xf numFmtId="0" fontId="6" fillId="0" borderId="0">
      <alignment vertical="center"/>
    </xf>
    <xf numFmtId="0" fontId="96" fillId="0" borderId="24">
      <alignment horizontal="center" vertical="center"/>
    </xf>
    <xf numFmtId="0" fontId="84" fillId="46" borderId="0" applyNumberFormat="0" applyBorder="0" applyAlignment="0" applyProtection="0">
      <alignment vertical="center"/>
    </xf>
    <xf numFmtId="0" fontId="0" fillId="38" borderId="0" applyNumberFormat="0" applyBorder="0" applyAlignment="0" applyProtection="0">
      <alignment vertical="center"/>
    </xf>
    <xf numFmtId="0" fontId="6" fillId="0" borderId="0">
      <alignment vertical="center"/>
    </xf>
    <xf numFmtId="0" fontId="91" fillId="0" borderId="3" applyNumberFormat="0" applyFill="0" applyProtection="0">
      <alignment horizontal="righ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0" fontId="97" fillId="38" borderId="0" applyNumberFormat="0" applyBorder="0" applyAlignment="0" applyProtection="0">
      <alignment vertical="center"/>
    </xf>
    <xf numFmtId="0" fontId="27" fillId="41" borderId="0" applyNumberFormat="0" applyBorder="0" applyAlignment="0" applyProtection="0">
      <alignment vertical="center"/>
    </xf>
    <xf numFmtId="0" fontId="84" fillId="41" borderId="0" applyNumberFormat="0" applyBorder="0" applyAlignment="0" applyProtection="0">
      <alignment vertical="center"/>
    </xf>
    <xf numFmtId="0" fontId="94" fillId="0" borderId="23" applyNumberFormat="0" applyFill="0" applyAlignment="0" applyProtection="0">
      <alignment vertical="center"/>
    </xf>
    <xf numFmtId="0" fontId="85" fillId="42" borderId="0" applyNumberFormat="0" applyBorder="0" applyAlignment="0" applyProtection="0">
      <alignment vertical="center"/>
    </xf>
    <xf numFmtId="0" fontId="98" fillId="0" borderId="0">
      <alignment vertical="center"/>
    </xf>
    <xf numFmtId="0" fontId="94" fillId="0" borderId="23" applyNumberFormat="0" applyFill="0" applyAlignment="0" applyProtection="0">
      <alignment vertical="center"/>
    </xf>
    <xf numFmtId="0" fontId="85" fillId="42" borderId="0" applyNumberFormat="0" applyBorder="0" applyAlignment="0" applyProtection="0">
      <alignment vertical="center"/>
    </xf>
    <xf numFmtId="0" fontId="6" fillId="0" borderId="0">
      <alignment vertical="center"/>
    </xf>
    <xf numFmtId="0" fontId="27" fillId="40" borderId="0" applyNumberFormat="0" applyBorder="0" applyAlignment="0" applyProtection="0">
      <alignment vertical="center"/>
    </xf>
    <xf numFmtId="0" fontId="87" fillId="0" borderId="0">
      <alignment vertical="center"/>
    </xf>
    <xf numFmtId="0" fontId="93" fillId="0" borderId="0">
      <alignment vertical="center"/>
    </xf>
    <xf numFmtId="0" fontId="98" fillId="0" borderId="0">
      <alignment vertical="center"/>
    </xf>
    <xf numFmtId="0" fontId="98" fillId="0" borderId="0">
      <alignment vertical="center"/>
    </xf>
    <xf numFmtId="0" fontId="93" fillId="0" borderId="0">
      <alignment vertical="center"/>
    </xf>
    <xf numFmtId="0" fontId="27" fillId="40" borderId="0" applyNumberFormat="0" applyBorder="0" applyAlignment="0" applyProtection="0">
      <alignment vertical="center"/>
    </xf>
    <xf numFmtId="9" fontId="6" fillId="0" borderId="0" applyFont="0" applyFill="0" applyBorder="0" applyAlignment="0" applyProtection="0">
      <alignment vertical="center"/>
    </xf>
    <xf numFmtId="0" fontId="87"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87" fillId="0" borderId="0">
      <alignment vertical="center"/>
    </xf>
    <xf numFmtId="9" fontId="6" fillId="0" borderId="0" applyFont="0" applyFill="0" applyBorder="0" applyAlignment="0" applyProtection="0">
      <alignment vertical="center"/>
    </xf>
    <xf numFmtId="0" fontId="87" fillId="0" borderId="0">
      <alignment vertical="center"/>
    </xf>
    <xf numFmtId="49" fontId="6" fillId="0" borderId="0" applyFont="0" applyFill="0" applyBorder="0" applyAlignment="0" applyProtection="0">
      <alignment vertical="center"/>
    </xf>
    <xf numFmtId="0" fontId="0" fillId="0" borderId="0">
      <alignment vertical="center"/>
    </xf>
    <xf numFmtId="0" fontId="93" fillId="0" borderId="0">
      <alignment vertical="center"/>
    </xf>
    <xf numFmtId="0" fontId="6" fillId="0" borderId="0">
      <alignment vertical="center"/>
    </xf>
    <xf numFmtId="0" fontId="27" fillId="40" borderId="0" applyNumberFormat="0" applyBorder="0" applyAlignment="0" applyProtection="0">
      <alignment vertical="center"/>
    </xf>
    <xf numFmtId="0" fontId="87" fillId="0" borderId="0">
      <alignment vertical="center"/>
    </xf>
    <xf numFmtId="9" fontId="6" fillId="0" borderId="0" applyFont="0" applyFill="0" applyBorder="0" applyAlignment="0" applyProtection="0">
      <alignment vertical="center"/>
    </xf>
    <xf numFmtId="0" fontId="87" fillId="0" borderId="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39" borderId="0" applyNumberFormat="0" applyBorder="0" applyAlignment="0" applyProtection="0">
      <alignment vertical="center"/>
    </xf>
    <xf numFmtId="49" fontId="6" fillId="0" borderId="0" applyFont="0" applyFill="0" applyBorder="0" applyAlignment="0" applyProtection="0">
      <alignment vertical="center"/>
    </xf>
    <xf numFmtId="0" fontId="85" fillId="48" borderId="0" applyNumberFormat="0" applyBorder="0" applyAlignment="0" applyProtection="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100" fillId="0" borderId="25" applyNumberFormat="0" applyFill="0" applyAlignment="0" applyProtection="0">
      <alignment vertical="center"/>
    </xf>
    <xf numFmtId="10" fontId="6" fillId="0" borderId="0" applyFont="0" applyFill="0" applyBorder="0" applyAlignment="0" applyProtection="0">
      <alignment vertical="center"/>
    </xf>
    <xf numFmtId="9" fontId="6" fillId="0" borderId="0" applyFont="0" applyFill="0" applyBorder="0" applyAlignment="0" applyProtection="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39" borderId="0" applyNumberFormat="0" applyBorder="0" applyAlignment="0" applyProtection="0">
      <alignment vertical="center"/>
    </xf>
    <xf numFmtId="0" fontId="87" fillId="0" borderId="0">
      <alignment vertical="center"/>
    </xf>
    <xf numFmtId="0" fontId="87" fillId="0" borderId="0">
      <alignment vertical="center"/>
    </xf>
    <xf numFmtId="0" fontId="85" fillId="37" borderId="0" applyNumberFormat="0" applyBorder="0" applyAlignment="0" applyProtection="0">
      <alignment vertical="center"/>
    </xf>
    <xf numFmtId="0" fontId="91" fillId="0" borderId="0">
      <alignment vertical="center"/>
    </xf>
    <xf numFmtId="0" fontId="93" fillId="0" borderId="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84" fillId="49" borderId="0" applyNumberFormat="0" applyBorder="0" applyAlignment="0" applyProtection="0">
      <alignment vertical="center"/>
    </xf>
    <xf numFmtId="0" fontId="0" fillId="50" borderId="0" applyNumberFormat="0" applyBorder="0" applyAlignment="0" applyProtection="0">
      <alignment vertical="center"/>
    </xf>
    <xf numFmtId="0" fontId="27" fillId="50"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4" fillId="51" borderId="0" applyNumberFormat="0" applyBorder="0" applyAlignment="0" applyProtection="0">
      <alignment vertical="center"/>
    </xf>
    <xf numFmtId="0" fontId="0" fillId="45" borderId="0" applyNumberFormat="0" applyBorder="0" applyAlignment="0" applyProtection="0">
      <alignment vertical="center"/>
    </xf>
    <xf numFmtId="0" fontId="6"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177" fontId="6" fillId="0" borderId="0" applyFont="0" applyFill="0" applyBorder="0" applyAlignment="0" applyProtection="0">
      <alignment vertical="center"/>
    </xf>
    <xf numFmtId="0" fontId="6" fillId="0" borderId="0">
      <alignment vertical="center"/>
    </xf>
    <xf numFmtId="0" fontId="0" fillId="43" borderId="0" applyNumberFormat="0" applyBorder="0" applyAlignment="0" applyProtection="0">
      <alignment vertical="center"/>
    </xf>
    <xf numFmtId="0" fontId="6" fillId="0" borderId="0">
      <alignment vertical="center"/>
    </xf>
    <xf numFmtId="0" fontId="0" fillId="43" borderId="0" applyNumberFormat="0" applyBorder="0" applyAlignment="0" applyProtection="0">
      <alignment vertical="center"/>
    </xf>
    <xf numFmtId="0" fontId="85" fillId="51"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7" fillId="40"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85" fillId="39" borderId="0" applyNumberFormat="0" applyBorder="0" applyAlignment="0" applyProtection="0">
      <alignment vertical="center"/>
    </xf>
    <xf numFmtId="0" fontId="101" fillId="0" borderId="1">
      <alignment horizontal="left" vertical="center"/>
    </xf>
    <xf numFmtId="0" fontId="0" fillId="48"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Alignment="0" applyProtection="0">
      <alignment vertical="center"/>
    </xf>
    <xf numFmtId="0" fontId="0" fillId="48" borderId="0" applyNumberFormat="0" applyBorder="0" applyAlignment="0" applyProtection="0">
      <alignment vertical="center"/>
    </xf>
    <xf numFmtId="0" fontId="27" fillId="40" borderId="0" applyNumberFormat="0" applyBorder="0" applyAlignment="0" applyProtection="0">
      <alignment vertical="center"/>
    </xf>
    <xf numFmtId="0" fontId="0" fillId="52" borderId="0" applyNumberFormat="0" applyBorder="0" applyAlignment="0" applyProtection="0">
      <alignment vertical="center"/>
    </xf>
    <xf numFmtId="0" fontId="88" fillId="38" borderId="0" applyNumberFormat="0" applyBorder="0" applyAlignment="0" applyProtection="0">
      <alignment vertical="center"/>
    </xf>
    <xf numFmtId="0" fontId="0" fillId="41" borderId="0" applyNumberFormat="0" applyBorder="0" applyAlignment="0" applyProtection="0">
      <alignment vertical="center"/>
    </xf>
    <xf numFmtId="0" fontId="84" fillId="55" borderId="0" applyNumberFormat="0" applyBorder="0" applyAlignment="0" applyProtection="0">
      <alignment vertical="center"/>
    </xf>
    <xf numFmtId="0" fontId="0" fillId="41" borderId="0" applyNumberFormat="0" applyBorder="0" applyAlignment="0" applyProtection="0">
      <alignment vertical="center"/>
    </xf>
    <xf numFmtId="0" fontId="88" fillId="38" borderId="0" applyNumberFormat="0" applyBorder="0" applyAlignment="0" applyProtection="0">
      <alignment vertical="center"/>
    </xf>
    <xf numFmtId="0" fontId="0" fillId="48" borderId="0" applyNumberFormat="0" applyBorder="0" applyAlignment="0" applyProtection="0">
      <alignment vertical="center"/>
    </xf>
    <xf numFmtId="0" fontId="100" fillId="0" borderId="25" applyNumberFormat="0" applyFill="0" applyAlignment="0" applyProtection="0">
      <alignment vertical="center"/>
    </xf>
    <xf numFmtId="0" fontId="102" fillId="53" borderId="0" applyNumberFormat="0" applyBorder="0" applyAlignment="0" applyProtection="0">
      <alignment vertical="center"/>
    </xf>
    <xf numFmtId="9" fontId="6" fillId="0" borderId="0" applyFont="0" applyFill="0" applyBorder="0" applyAlignment="0" applyProtection="0">
      <alignment vertical="center"/>
    </xf>
    <xf numFmtId="0" fontId="88" fillId="38" borderId="0" applyNumberFormat="0" applyBorder="0" applyAlignment="0" applyProtection="0">
      <alignment vertical="center"/>
    </xf>
    <xf numFmtId="0" fontId="0" fillId="43" borderId="0" applyNumberFormat="0" applyBorder="0" applyAlignment="0" applyProtection="0">
      <alignment vertical="center"/>
    </xf>
    <xf numFmtId="0" fontId="102" fillId="53" borderId="0" applyNumberFormat="0" applyBorder="0" applyAlignment="0" applyProtection="0">
      <alignment vertical="center"/>
    </xf>
    <xf numFmtId="9" fontId="6" fillId="0" borderId="0" applyFont="0" applyFill="0" applyBorder="0" applyAlignment="0" applyProtection="0">
      <alignment vertical="center"/>
    </xf>
    <xf numFmtId="0" fontId="85" fillId="56" borderId="0" applyNumberFormat="0" applyBorder="0" applyAlignment="0" applyProtection="0">
      <alignment vertical="center"/>
    </xf>
    <xf numFmtId="0" fontId="0" fillId="43" borderId="0" applyNumberFormat="0" applyBorder="0" applyAlignment="0" applyProtection="0">
      <alignment vertical="center"/>
    </xf>
    <xf numFmtId="0" fontId="88" fillId="38" borderId="0" applyNumberFormat="0" applyBorder="0" applyAlignment="0" applyProtection="0">
      <alignment vertical="center"/>
    </xf>
    <xf numFmtId="0" fontId="0" fillId="57" borderId="0" applyNumberFormat="0" applyBorder="0" applyAlignment="0" applyProtection="0">
      <alignment vertical="center"/>
    </xf>
    <xf numFmtId="0" fontId="103" fillId="41" borderId="26" applyNumberFormat="0" applyAlignment="0" applyProtection="0">
      <alignment vertical="center"/>
    </xf>
    <xf numFmtId="0" fontId="85" fillId="42"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8" fillId="38" borderId="0" applyNumberFormat="0" applyBorder="0" applyAlignment="0" applyProtection="0">
      <alignment vertical="center"/>
    </xf>
    <xf numFmtId="0" fontId="104" fillId="0" borderId="27" applyNumberFormat="0" applyFill="0" applyAlignment="0" applyProtection="0">
      <alignment vertical="center"/>
    </xf>
    <xf numFmtId="0" fontId="84" fillId="53" borderId="0" applyNumberFormat="0" applyBorder="0" applyAlignment="0" applyProtection="0">
      <alignment vertical="center"/>
    </xf>
    <xf numFmtId="9" fontId="6" fillId="0" borderId="0" applyFont="0" applyFill="0" applyBorder="0" applyAlignment="0" applyProtection="0">
      <alignment vertical="center"/>
    </xf>
    <xf numFmtId="0" fontId="84" fillId="53"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103" fillId="41" borderId="26" applyNumberFormat="0" applyAlignment="0" applyProtection="0">
      <alignment vertical="center"/>
    </xf>
    <xf numFmtId="0" fontId="6" fillId="0" borderId="0">
      <alignment vertical="center"/>
    </xf>
    <xf numFmtId="0" fontId="85" fillId="42" borderId="0" applyNumberFormat="0" applyBorder="0" applyAlignment="0" applyProtection="0">
      <alignment vertical="center"/>
    </xf>
    <xf numFmtId="0" fontId="84" fillId="45" borderId="0" applyNumberFormat="0" applyBorder="0" applyAlignment="0" applyProtection="0">
      <alignment vertical="center"/>
    </xf>
    <xf numFmtId="0" fontId="85" fillId="51" borderId="0" applyNumberFormat="0" applyBorder="0" applyAlignment="0" applyProtection="0">
      <alignment vertical="center"/>
    </xf>
    <xf numFmtId="0" fontId="84" fillId="45" borderId="0" applyNumberFormat="0" applyBorder="0" applyAlignment="0" applyProtection="0">
      <alignment vertical="center"/>
    </xf>
    <xf numFmtId="0" fontId="0" fillId="40" borderId="28" applyNumberFormat="0" applyFont="0" applyAlignment="0" applyProtection="0">
      <alignment vertical="center"/>
    </xf>
    <xf numFmtId="0" fontId="84" fillId="47" borderId="0" applyNumberFormat="0" applyBorder="0" applyAlignment="0" applyProtection="0">
      <alignment vertical="center"/>
    </xf>
    <xf numFmtId="0" fontId="85" fillId="42" borderId="0" applyNumberFormat="0" applyBorder="0" applyAlignment="0" applyProtection="0">
      <alignment vertical="center"/>
    </xf>
    <xf numFmtId="0" fontId="84" fillId="51" borderId="0" applyNumberFormat="0" applyBorder="0" applyAlignment="0" applyProtection="0">
      <alignment vertical="center"/>
    </xf>
    <xf numFmtId="0" fontId="84" fillId="51" borderId="0" applyNumberFormat="0" applyBorder="0" applyAlignment="0" applyProtection="0">
      <alignment vertical="center"/>
    </xf>
    <xf numFmtId="0" fontId="84" fillId="51" borderId="0" applyNumberFormat="0" applyBorder="0" applyAlignment="0" applyProtection="0">
      <alignment vertical="center"/>
    </xf>
    <xf numFmtId="0" fontId="27" fillId="50" borderId="0" applyNumberFormat="0" applyBorder="0" applyAlignment="0" applyProtection="0">
      <alignment vertical="center"/>
    </xf>
    <xf numFmtId="0" fontId="84" fillId="54" borderId="0" applyNumberFormat="0" applyBorder="0" applyAlignment="0" applyProtection="0">
      <alignment vertical="center"/>
    </xf>
    <xf numFmtId="0" fontId="27" fillId="50" borderId="0" applyNumberFormat="0" applyBorder="0" applyAlignment="0" applyProtection="0">
      <alignment vertical="center"/>
    </xf>
    <xf numFmtId="0" fontId="84" fillId="54" borderId="0" applyNumberFormat="0" applyBorder="0" applyAlignment="0" applyProtection="0">
      <alignment vertical="center"/>
    </xf>
    <xf numFmtId="0" fontId="85" fillId="42"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91" fillId="0" borderId="0" applyProtection="0">
      <alignment vertical="center"/>
    </xf>
    <xf numFmtId="0" fontId="6" fillId="0" borderId="0">
      <alignment vertical="center"/>
    </xf>
    <xf numFmtId="0" fontId="84" fillId="55" borderId="0" applyNumberFormat="0" applyBorder="0" applyAlignment="0" applyProtection="0">
      <alignment vertical="center"/>
    </xf>
    <xf numFmtId="0" fontId="94" fillId="0" borderId="23" applyNumberFormat="0" applyFill="0" applyAlignment="0" applyProtection="0">
      <alignment vertical="center"/>
    </xf>
    <xf numFmtId="0" fontId="84" fillId="41" borderId="0" applyNumberFormat="0" applyBorder="0" applyAlignment="0" applyProtection="0">
      <alignment vertical="center"/>
    </xf>
    <xf numFmtId="0" fontId="84" fillId="41" borderId="0" applyNumberFormat="0" applyBorder="0" applyAlignment="0" applyProtection="0">
      <alignment vertical="center"/>
    </xf>
    <xf numFmtId="9" fontId="6" fillId="0" borderId="0" applyFont="0" applyFill="0" applyBorder="0" applyAlignment="0" applyProtection="0">
      <alignment vertical="center"/>
    </xf>
    <xf numFmtId="0" fontId="84" fillId="41" borderId="0" applyNumberFormat="0" applyBorder="0" applyAlignment="0" applyProtection="0">
      <alignment vertical="center"/>
    </xf>
    <xf numFmtId="0" fontId="84" fillId="37" borderId="0" applyNumberFormat="0" applyBorder="0" applyAlignment="0" applyProtection="0">
      <alignment vertical="center"/>
    </xf>
    <xf numFmtId="0" fontId="6" fillId="0" borderId="0" applyNumberForma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9" borderId="0" applyNumberFormat="0" applyBorder="0" applyAlignment="0" applyProtection="0">
      <alignment vertical="center"/>
    </xf>
    <xf numFmtId="0" fontId="105" fillId="0" borderId="11">
      <alignment horizontal="left" vertical="center"/>
    </xf>
    <xf numFmtId="0" fontId="84" fillId="37" borderId="0" applyNumberFormat="0" applyBorder="0" applyAlignment="0" applyProtection="0">
      <alignment vertical="center"/>
    </xf>
    <xf numFmtId="0" fontId="105" fillId="0" borderId="11">
      <alignment horizontal="lef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42" borderId="0" applyNumberFormat="0" applyBorder="0" applyAlignment="0" applyProtection="0">
      <alignment vertical="center"/>
    </xf>
    <xf numFmtId="0" fontId="98" fillId="0" borderId="0">
      <alignment vertical="center"/>
      <protection locked="0"/>
    </xf>
    <xf numFmtId="0" fontId="85" fillId="39" borderId="0" applyNumberFormat="0" applyBorder="0" applyAlignment="0" applyProtection="0">
      <alignment vertical="center"/>
    </xf>
    <xf numFmtId="0" fontId="84" fillId="49" borderId="0" applyNumberFormat="0" applyBorder="0" applyAlignment="0" applyProtection="0">
      <alignment vertical="center"/>
    </xf>
    <xf numFmtId="0" fontId="27" fillId="50" borderId="0" applyNumberFormat="0" applyBorder="0" applyAlignment="0" applyProtection="0">
      <alignment vertical="center"/>
    </xf>
    <xf numFmtId="0" fontId="27" fillId="43"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106" fillId="0" borderId="0" applyNumberFormat="0" applyFill="0" applyBorder="0" applyAlignment="0" applyProtection="0">
      <alignment vertical="center"/>
    </xf>
    <xf numFmtId="0" fontId="85" fillId="42"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96" fillId="0" borderId="24">
      <alignment horizontal="center" vertical="center"/>
    </xf>
    <xf numFmtId="0" fontId="27" fillId="50" borderId="0" applyNumberFormat="0" applyBorder="0" applyAlignment="0" applyProtection="0">
      <alignment vertical="center"/>
    </xf>
    <xf numFmtId="0" fontId="85" fillId="48" borderId="0" applyNumberFormat="0" applyBorder="0" applyAlignment="0" applyProtection="0">
      <alignment vertical="center"/>
    </xf>
    <xf numFmtId="0" fontId="94" fillId="0" borderId="23" applyNumberFormat="0" applyFill="0" applyAlignment="0" applyProtection="0">
      <alignment vertical="center"/>
    </xf>
    <xf numFmtId="0" fontId="85" fillId="48" borderId="0" applyNumberFormat="0" applyBorder="0" applyAlignment="0" applyProtection="0">
      <alignment vertical="center"/>
    </xf>
    <xf numFmtId="0" fontId="94" fillId="0" borderId="23" applyNumberFormat="0" applyFill="0" applyAlignment="0" applyProtection="0">
      <alignment vertical="center"/>
    </xf>
    <xf numFmtId="0" fontId="85" fillId="48" borderId="0" applyNumberFormat="0" applyBorder="0" applyAlignment="0" applyProtection="0">
      <alignment vertical="center"/>
    </xf>
    <xf numFmtId="0" fontId="85" fillId="39" borderId="0" applyNumberFormat="0" applyBorder="0" applyAlignment="0" applyProtection="0">
      <alignment vertical="center"/>
    </xf>
    <xf numFmtId="15" fontId="107" fillId="0" borderId="0">
      <alignment vertical="center"/>
    </xf>
    <xf numFmtId="0" fontId="85" fillId="39" borderId="0" applyNumberFormat="0" applyBorder="0" applyAlignment="0" applyProtection="0">
      <alignment vertical="center"/>
    </xf>
    <xf numFmtId="177" fontId="6" fillId="0" borderId="0" applyFont="0" applyFill="0" applyBorder="0" applyAlignment="0" applyProtection="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108" fillId="59" borderId="6">
      <alignment vertical="center"/>
      <protection locked="0"/>
    </xf>
    <xf numFmtId="0" fontId="6" fillId="0" borderId="0">
      <alignment vertical="center"/>
    </xf>
    <xf numFmtId="0" fontId="85" fillId="39" borderId="0" applyNumberFormat="0" applyBorder="0" applyAlignment="0" applyProtection="0">
      <alignment vertical="center"/>
    </xf>
    <xf numFmtId="0" fontId="6" fillId="0" borderId="0">
      <alignment vertical="center"/>
    </xf>
    <xf numFmtId="0" fontId="85" fillId="39" borderId="0" applyNumberFormat="0" applyBorder="0" applyAlignment="0" applyProtection="0">
      <alignment vertical="center"/>
    </xf>
    <xf numFmtId="0" fontId="6" fillId="0" borderId="0">
      <alignment vertical="center"/>
    </xf>
    <xf numFmtId="0" fontId="95" fillId="52" borderId="0" applyNumberFormat="0" applyBorder="0" applyAlignment="0" applyProtection="0">
      <alignment vertical="center"/>
    </xf>
    <xf numFmtId="0" fontId="85" fillId="39" borderId="0" applyNumberFormat="0" applyBorder="0" applyAlignment="0" applyProtection="0">
      <alignment vertical="center"/>
    </xf>
    <xf numFmtId="0" fontId="95" fillId="52" borderId="0" applyNumberFormat="0" applyBorder="0" applyAlignment="0" applyProtection="0">
      <alignment vertical="center"/>
    </xf>
    <xf numFmtId="0" fontId="85" fillId="39" borderId="0" applyNumberFormat="0" applyBorder="0" applyAlignment="0" applyProtection="0">
      <alignment vertical="center"/>
    </xf>
    <xf numFmtId="0" fontId="84" fillId="39" borderId="0" applyNumberFormat="0" applyBorder="0" applyAlignment="0" applyProtection="0">
      <alignment vertical="center"/>
    </xf>
    <xf numFmtId="0" fontId="105" fillId="0" borderId="29" applyNumberFormat="0" applyAlignment="0" applyProtection="0">
      <alignment horizontal="left" vertical="center"/>
    </xf>
    <xf numFmtId="0" fontId="85" fillId="56" borderId="0" applyNumberFormat="0" applyBorder="0" applyAlignment="0" applyProtection="0">
      <alignment vertical="center"/>
    </xf>
    <xf numFmtId="0" fontId="109" fillId="51" borderId="30" applyNumberFormat="0" applyAlignment="0" applyProtection="0">
      <alignment vertical="center"/>
    </xf>
    <xf numFmtId="0" fontId="27" fillId="41" borderId="0" applyNumberFormat="0" applyBorder="0" applyAlignment="0" applyProtection="0">
      <alignment vertical="center"/>
    </xf>
    <xf numFmtId="0" fontId="85" fillId="44" borderId="0" applyNumberFormat="0" applyBorder="0" applyAlignment="0" applyProtection="0">
      <alignment vertical="center"/>
    </xf>
    <xf numFmtId="0" fontId="27" fillId="50"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56" borderId="0" applyNumberFormat="0" applyBorder="0" applyAlignment="0" applyProtection="0">
      <alignment vertical="center"/>
    </xf>
    <xf numFmtId="0" fontId="108" fillId="59" borderId="6">
      <alignment vertical="center"/>
      <protection locked="0"/>
    </xf>
    <xf numFmtId="0" fontId="85" fillId="56" borderId="0" applyNumberFormat="0" applyBorder="0" applyAlignment="0" applyProtection="0">
      <alignment vertical="center"/>
    </xf>
    <xf numFmtId="0" fontId="85" fillId="56" borderId="0" applyNumberFormat="0" applyBorder="0" applyAlignment="0" applyProtection="0">
      <alignment vertical="center"/>
    </xf>
    <xf numFmtId="0" fontId="85" fillId="56" borderId="0" applyNumberFormat="0" applyBorder="0" applyAlignment="0" applyProtection="0">
      <alignment vertical="center"/>
    </xf>
    <xf numFmtId="0" fontId="85" fillId="56" borderId="0" applyNumberFormat="0" applyBorder="0" applyAlignment="0" applyProtection="0">
      <alignment vertical="center"/>
    </xf>
    <xf numFmtId="0" fontId="85" fillId="56" borderId="0" applyNumberFormat="0" applyBorder="0" applyAlignment="0" applyProtection="0">
      <alignment vertical="center"/>
    </xf>
    <xf numFmtId="9" fontId="6" fillId="0" borderId="0" applyFont="0" applyFill="0" applyBorder="0" applyAlignment="0" applyProtection="0">
      <alignment vertical="center"/>
    </xf>
    <xf numFmtId="0" fontId="85" fillId="56" borderId="0" applyNumberFormat="0" applyBorder="0" applyAlignment="0" applyProtection="0">
      <alignment vertical="center"/>
    </xf>
    <xf numFmtId="0" fontId="110" fillId="0" borderId="0">
      <alignment vertical="center"/>
    </xf>
    <xf numFmtId="9" fontId="6" fillId="0" borderId="0" applyFont="0" applyFill="0" applyBorder="0" applyAlignment="0" applyProtection="0">
      <alignment vertical="center"/>
    </xf>
    <xf numFmtId="15" fontId="107" fillId="0" borderId="0">
      <alignment vertical="center"/>
    </xf>
    <xf numFmtId="0" fontId="6" fillId="0" borderId="0">
      <alignment vertical="center"/>
    </xf>
    <xf numFmtId="0" fontId="85" fillId="56" borderId="0" applyNumberFormat="0" applyBorder="0" applyAlignment="0" applyProtection="0">
      <alignment vertical="center"/>
    </xf>
    <xf numFmtId="0" fontId="85" fillId="56" borderId="0" applyNumberFormat="0" applyBorder="0" applyAlignment="0" applyProtection="0">
      <alignment vertical="center"/>
    </xf>
    <xf numFmtId="0" fontId="85" fillId="56" borderId="0" applyNumberFormat="0" applyBorder="0" applyAlignment="0" applyProtection="0">
      <alignment vertical="center"/>
    </xf>
    <xf numFmtId="0" fontId="85" fillId="56" borderId="0" applyNumberFormat="0" applyBorder="0" applyAlignment="0" applyProtection="0">
      <alignment vertical="center"/>
    </xf>
    <xf numFmtId="0" fontId="85" fillId="44" borderId="0" applyNumberFormat="0" applyBorder="0" applyAlignment="0" applyProtection="0">
      <alignment vertical="center"/>
    </xf>
    <xf numFmtId="0" fontId="6" fillId="0" borderId="0" applyFont="0" applyFill="0" applyBorder="0" applyAlignment="0" applyProtection="0">
      <alignment vertical="center"/>
    </xf>
    <xf numFmtId="0" fontId="85" fillId="37" borderId="0" applyNumberFormat="0" applyBorder="0" applyAlignment="0" applyProtection="0">
      <alignment vertical="center"/>
    </xf>
    <xf numFmtId="0" fontId="27" fillId="40" borderId="0" applyNumberFormat="0" applyBorder="0" applyAlignment="0" applyProtection="0">
      <alignment vertical="center"/>
    </xf>
    <xf numFmtId="0" fontId="94" fillId="0" borderId="23"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85" fillId="37" borderId="0" applyNumberFormat="0" applyBorder="0" applyAlignment="0" applyProtection="0">
      <alignment vertical="center"/>
    </xf>
    <xf numFmtId="0" fontId="27" fillId="40" borderId="0" applyNumberFormat="0" applyBorder="0" applyAlignment="0" applyProtection="0">
      <alignment vertical="center"/>
    </xf>
    <xf numFmtId="0" fontId="94" fillId="0" borderId="23" applyNumberFormat="0" applyFill="0" applyAlignment="0" applyProtection="0">
      <alignment vertical="center"/>
    </xf>
    <xf numFmtId="0" fontId="46" fillId="0" borderId="22" applyNumberFormat="0" applyFill="0" applyAlignment="0" applyProtection="0">
      <alignment vertical="center"/>
    </xf>
    <xf numFmtId="0" fontId="85" fillId="37" borderId="0" applyNumberFormat="0" applyBorder="0" applyAlignment="0" applyProtection="0">
      <alignment vertical="center"/>
    </xf>
    <xf numFmtId="0" fontId="27" fillId="40" borderId="0" applyNumberFormat="0" applyBorder="0" applyAlignment="0" applyProtection="0">
      <alignment vertical="center"/>
    </xf>
    <xf numFmtId="0" fontId="94" fillId="0" borderId="23" applyNumberFormat="0" applyFill="0" applyAlignment="0" applyProtection="0">
      <alignment vertical="center"/>
    </xf>
    <xf numFmtId="0" fontId="27" fillId="40" borderId="0" applyNumberFormat="0" applyBorder="0" applyAlignment="0" applyProtection="0">
      <alignment vertical="center"/>
    </xf>
    <xf numFmtId="178" fontId="6" fillId="0" borderId="0" applyFont="0" applyFill="0" applyBorder="0" applyAlignment="0" applyProtection="0">
      <alignment vertical="center"/>
    </xf>
    <xf numFmtId="0" fontId="85" fillId="39"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85" fillId="41" borderId="0" applyNumberFormat="0" applyBorder="0" applyAlignment="0" applyProtection="0">
      <alignment vertical="center"/>
    </xf>
    <xf numFmtId="17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27" fillId="38" borderId="0" applyNumberFormat="0" applyBorder="0" applyAlignment="0" applyProtection="0">
      <alignment vertical="center"/>
    </xf>
    <xf numFmtId="0" fontId="85" fillId="39" borderId="0" applyNumberFormat="0" applyBorder="0" applyAlignment="0" applyProtection="0">
      <alignment vertical="center"/>
    </xf>
    <xf numFmtId="0" fontId="85" fillId="41" borderId="0" applyNumberFormat="0" applyBorder="0" applyAlignment="0" applyProtection="0">
      <alignment vertical="center"/>
    </xf>
    <xf numFmtId="0" fontId="88" fillId="43" borderId="0" applyNumberFormat="0" applyBorder="0" applyAlignment="0" applyProtection="0">
      <alignment vertical="center"/>
    </xf>
    <xf numFmtId="0" fontId="85" fillId="41" borderId="0" applyNumberFormat="0" applyBorder="0" applyAlignment="0" applyProtection="0">
      <alignment vertical="center"/>
    </xf>
    <xf numFmtId="0" fontId="91" fillId="0" borderId="3" applyNumberFormat="0" applyFill="0" applyProtection="0">
      <alignment horizontal="righ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4" borderId="0" applyNumberFormat="0" applyBorder="0" applyAlignment="0" applyProtection="0">
      <alignment vertical="center"/>
    </xf>
    <xf numFmtId="180" fontId="111" fillId="0" borderId="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181" fontId="6" fillId="0" borderId="0" applyFont="0" applyFill="0" applyBorder="0" applyAlignment="0" applyProtection="0">
      <alignment vertical="center"/>
    </xf>
    <xf numFmtId="0" fontId="6" fillId="0" borderId="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9" fontId="6" fillId="0" borderId="0" applyFont="0" applyFill="0" applyBorder="0" applyAlignment="0" applyProtection="0">
      <alignment vertical="center"/>
    </xf>
    <xf numFmtId="0" fontId="85" fillId="44" borderId="0" applyNumberFormat="0" applyBorder="0" applyAlignment="0" applyProtection="0">
      <alignment vertical="center"/>
    </xf>
    <xf numFmtId="0" fontId="85" fillId="39" borderId="0" applyNumberFormat="0" applyBorder="0" applyAlignment="0" applyProtection="0">
      <alignment vertical="center"/>
    </xf>
    <xf numFmtId="9" fontId="6" fillId="0" borderId="0" applyFont="0" applyFill="0" applyBorder="0" applyAlignment="0" applyProtection="0">
      <alignment vertical="center"/>
    </xf>
    <xf numFmtId="0" fontId="27" fillId="50" borderId="0" applyNumberFormat="0" applyBorder="0" applyAlignment="0" applyProtection="0">
      <alignment vertical="center"/>
    </xf>
    <xf numFmtId="9" fontId="6" fillId="0" borderId="0" applyFont="0" applyFill="0" applyBorder="0" applyAlignment="0" applyProtection="0">
      <alignment vertical="center"/>
    </xf>
    <xf numFmtId="0" fontId="27" fillId="50" borderId="0" applyNumberFormat="0" applyBorder="0" applyAlignment="0" applyProtection="0">
      <alignment vertical="center"/>
    </xf>
    <xf numFmtId="9" fontId="6" fillId="0" borderId="0" applyFont="0" applyFill="0" applyBorder="0" applyAlignment="0" applyProtection="0">
      <alignment vertical="center"/>
    </xf>
    <xf numFmtId="0" fontId="27" fillId="50" borderId="0" applyNumberFormat="0" applyBorder="0" applyAlignment="0" applyProtection="0">
      <alignment vertical="center"/>
    </xf>
    <xf numFmtId="0" fontId="112" fillId="60" borderId="0" applyNumberFormat="0" applyBorder="0" applyAlignment="0" applyProtection="0">
      <alignment vertical="center"/>
    </xf>
    <xf numFmtId="9" fontId="6" fillId="0" borderId="0" applyFont="0" applyFill="0" applyBorder="0" applyAlignment="0" applyProtection="0">
      <alignment vertical="center"/>
    </xf>
    <xf numFmtId="0" fontId="27" fillId="50" borderId="0" applyNumberFormat="0" applyBorder="0" applyAlignment="0" applyProtection="0">
      <alignment vertical="center"/>
    </xf>
    <xf numFmtId="9" fontId="6" fillId="0" borderId="0" applyFont="0" applyFill="0" applyBorder="0" applyAlignment="0" applyProtection="0">
      <alignment vertical="center"/>
    </xf>
    <xf numFmtId="0" fontId="27" fillId="41" borderId="0" applyNumberFormat="0" applyBorder="0" applyAlignment="0" applyProtection="0">
      <alignment vertical="center"/>
    </xf>
    <xf numFmtId="9" fontId="6" fillId="0" borderId="0" applyFont="0" applyFill="0" applyBorder="0" applyAlignment="0" applyProtection="0">
      <alignment vertical="center"/>
    </xf>
    <xf numFmtId="0" fontId="27" fillId="51" borderId="0" applyNumberFormat="0" applyBorder="0" applyAlignment="0" applyProtection="0">
      <alignment vertical="center"/>
    </xf>
    <xf numFmtId="0" fontId="27" fillId="41" borderId="0" applyNumberFormat="0" applyBorder="0" applyAlignment="0" applyProtection="0">
      <alignment vertical="center"/>
    </xf>
    <xf numFmtId="0" fontId="91" fillId="0" borderId="3" applyNumberFormat="0" applyFill="0" applyProtection="0">
      <alignment horizontal="left" vertical="center"/>
    </xf>
    <xf numFmtId="0" fontId="27" fillId="5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6" fillId="61" borderId="0" applyNumberFormat="0" applyFont="0" applyBorder="0" applyAlignment="0" applyProtection="0">
      <alignment vertical="center"/>
    </xf>
    <xf numFmtId="0" fontId="85" fillId="42" borderId="0" applyNumberFormat="0" applyBorder="0" applyAlignment="0" applyProtection="0">
      <alignment vertical="center"/>
    </xf>
    <xf numFmtId="0" fontId="85" fillId="39" borderId="0" applyNumberFormat="0" applyBorder="0" applyAlignment="0" applyProtection="0">
      <alignment vertical="center"/>
    </xf>
    <xf numFmtId="0" fontId="111" fillId="0" borderId="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96" fillId="0" borderId="24">
      <alignment horizontal="center" vertical="center"/>
    </xf>
    <xf numFmtId="0" fontId="113" fillId="0" borderId="31" applyNumberFormat="0" applyFill="0" applyAlignment="0" applyProtection="0">
      <alignment vertical="center"/>
    </xf>
    <xf numFmtId="0" fontId="6" fillId="0" borderId="0">
      <alignment vertical="center"/>
    </xf>
    <xf numFmtId="0" fontId="85" fillId="39" borderId="0" applyNumberFormat="0" applyBorder="0" applyAlignment="0" applyProtection="0">
      <alignment vertical="center"/>
    </xf>
    <xf numFmtId="9" fontId="6" fillId="0" borderId="0" applyFont="0" applyFill="0" applyBorder="0" applyAlignment="0" applyProtection="0">
      <alignment vertical="center"/>
    </xf>
    <xf numFmtId="0" fontId="94" fillId="0" borderId="23" applyNumberFormat="0" applyFill="0" applyAlignment="0" applyProtection="0">
      <alignment vertical="center"/>
    </xf>
    <xf numFmtId="0" fontId="85" fillId="39" borderId="0" applyNumberFormat="0" applyBorder="0" applyAlignment="0" applyProtection="0">
      <alignment vertical="center"/>
    </xf>
    <xf numFmtId="0" fontId="94" fillId="0" borderId="23" applyNumberFormat="0" applyFill="0" applyAlignment="0" applyProtection="0">
      <alignment vertical="center"/>
    </xf>
    <xf numFmtId="0" fontId="85" fillId="39" borderId="0" applyNumberFormat="0" applyBorder="0" applyAlignment="0" applyProtection="0">
      <alignment vertical="center"/>
    </xf>
    <xf numFmtId="0" fontId="85" fillId="37"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90" fillId="40" borderId="1" applyNumberFormat="0" applyBorder="0" applyAlignment="0" applyProtection="0">
      <alignment vertical="center"/>
    </xf>
    <xf numFmtId="0" fontId="27" fillId="43" borderId="0" applyNumberFormat="0" applyBorder="0" applyAlignment="0" applyProtection="0">
      <alignment vertical="center"/>
    </xf>
    <xf numFmtId="0" fontId="27" fillId="50" borderId="0" applyNumberFormat="0" applyBorder="0" applyAlignment="0" applyProtection="0">
      <alignment vertical="center"/>
    </xf>
    <xf numFmtId="0" fontId="100" fillId="0" borderId="25" applyNumberFormat="0" applyFill="0" applyAlignment="0" applyProtection="0">
      <alignment vertical="center"/>
    </xf>
    <xf numFmtId="0" fontId="85" fillId="48" borderId="0" applyNumberFormat="0" applyBorder="0" applyAlignment="0" applyProtection="0">
      <alignment vertical="center"/>
    </xf>
    <xf numFmtId="0" fontId="85" fillId="48" borderId="0" applyNumberFormat="0" applyBorder="0" applyAlignment="0" applyProtection="0">
      <alignment vertical="center"/>
    </xf>
    <xf numFmtId="0" fontId="114" fillId="51" borderId="32">
      <alignment horizontal="left" vertical="center"/>
      <protection locked="0" hidden="1"/>
    </xf>
    <xf numFmtId="0" fontId="85" fillId="37" borderId="0" applyNumberFormat="0" applyBorder="0" applyAlignment="0" applyProtection="0">
      <alignment vertical="center"/>
    </xf>
    <xf numFmtId="0" fontId="100" fillId="0" borderId="25" applyNumberFormat="0" applyFill="0" applyAlignment="0" applyProtection="0">
      <alignment vertical="center"/>
    </xf>
    <xf numFmtId="0" fontId="114" fillId="51" borderId="32">
      <alignment horizontal="left" vertical="center"/>
      <protection locked="0" hidden="1"/>
    </xf>
    <xf numFmtId="0" fontId="85" fillId="37" borderId="0" applyNumberFormat="0" applyBorder="0" applyAlignment="0" applyProtection="0">
      <alignment vertical="center"/>
    </xf>
    <xf numFmtId="0" fontId="104" fillId="0" borderId="27" applyNumberFormat="0" applyFill="0" applyAlignment="0" applyProtection="0">
      <alignment vertical="center"/>
    </xf>
    <xf numFmtId="182" fontId="6" fillId="0" borderId="0" applyFont="0" applyFill="0" applyBorder="0" applyAlignment="0" applyProtection="0">
      <alignment vertical="center"/>
    </xf>
    <xf numFmtId="0" fontId="85" fillId="37" borderId="0" applyNumberFormat="0" applyBorder="0" applyAlignment="0" applyProtection="0">
      <alignment vertical="center"/>
    </xf>
    <xf numFmtId="0" fontId="46" fillId="0" borderId="33" applyNumberFormat="0" applyFill="0" applyAlignment="0" applyProtection="0">
      <alignment vertical="center"/>
    </xf>
    <xf numFmtId="0" fontId="85" fillId="37" borderId="0" applyNumberFormat="0" applyBorder="0" applyAlignment="0" applyProtection="0">
      <alignment vertical="center"/>
    </xf>
    <xf numFmtId="0" fontId="46" fillId="0" borderId="33" applyNumberFormat="0" applyFill="0" applyAlignment="0" applyProtection="0">
      <alignment vertical="center"/>
    </xf>
    <xf numFmtId="0" fontId="85" fillId="37" borderId="0" applyNumberFormat="0" applyBorder="0" applyAlignment="0" applyProtection="0">
      <alignment vertical="center"/>
    </xf>
    <xf numFmtId="0" fontId="94" fillId="0" borderId="23" applyNumberFormat="0" applyFill="0" applyAlignment="0" applyProtection="0">
      <alignment vertical="center"/>
    </xf>
    <xf numFmtId="0" fontId="46" fillId="0" borderId="22" applyNumberFormat="0" applyFill="0" applyAlignment="0" applyProtection="0">
      <alignment vertical="center"/>
    </xf>
    <xf numFmtId="0" fontId="85" fillId="37" borderId="0" applyNumberFormat="0" applyBorder="0" applyAlignment="0" applyProtection="0">
      <alignment vertical="center"/>
    </xf>
    <xf numFmtId="0" fontId="94" fillId="0" borderId="23" applyNumberFormat="0" applyFill="0" applyAlignment="0" applyProtection="0">
      <alignment vertical="center"/>
    </xf>
    <xf numFmtId="9" fontId="6" fillId="0" borderId="0" applyFont="0" applyFill="0" applyBorder="0" applyAlignment="0" applyProtection="0">
      <alignment vertical="center"/>
    </xf>
    <xf numFmtId="0" fontId="46" fillId="0" borderId="22" applyNumberFormat="0" applyFill="0" applyAlignment="0" applyProtection="0">
      <alignment vertical="center"/>
    </xf>
    <xf numFmtId="0" fontId="85" fillId="37" borderId="0" applyNumberFormat="0" applyBorder="0" applyAlignment="0" applyProtection="0">
      <alignment vertical="center"/>
    </xf>
    <xf numFmtId="0" fontId="27" fillId="40" borderId="0" applyNumberFormat="0" applyBorder="0" applyAlignment="0" applyProtection="0">
      <alignment vertical="center"/>
    </xf>
    <xf numFmtId="0" fontId="27" fillId="51" borderId="0" applyNumberFormat="0" applyBorder="0" applyAlignment="0" applyProtection="0">
      <alignment vertical="center"/>
    </xf>
    <xf numFmtId="0" fontId="96" fillId="0" borderId="0" applyNumberFormat="0" applyFill="0" applyBorder="0" applyAlignment="0" applyProtection="0">
      <alignment vertical="center"/>
    </xf>
    <xf numFmtId="0" fontId="27"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94" fillId="0" borderId="23" applyNumberFormat="0" applyFill="0" applyAlignment="0" applyProtection="0">
      <alignment vertical="center"/>
    </xf>
    <xf numFmtId="0" fontId="85" fillId="42" borderId="0" applyNumberFormat="0" applyBorder="0" applyAlignment="0" applyProtection="0">
      <alignment vertical="center"/>
    </xf>
    <xf numFmtId="9" fontId="6" fillId="0" borderId="0" applyFont="0" applyFill="0" applyBorder="0" applyAlignment="0" applyProtection="0">
      <alignment vertical="center"/>
    </xf>
    <xf numFmtId="183" fontId="6"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04" fillId="0" borderId="27" applyNumberFormat="0" applyFill="0" applyAlignment="0" applyProtection="0">
      <alignment vertical="center"/>
    </xf>
    <xf numFmtId="184" fontId="6" fillId="0" borderId="0" applyFont="0" applyFill="0" applyBorder="0" applyAlignment="0" applyProtection="0">
      <alignment vertical="center"/>
    </xf>
    <xf numFmtId="0" fontId="100" fillId="0" borderId="25" applyNumberFormat="0" applyFill="0" applyAlignment="0" applyProtection="0">
      <alignment vertical="center"/>
    </xf>
    <xf numFmtId="185" fontId="111" fillId="0" borderId="0">
      <alignment vertical="center"/>
    </xf>
    <xf numFmtId="15" fontId="107" fillId="0" borderId="0">
      <alignment vertical="center"/>
    </xf>
    <xf numFmtId="15" fontId="107" fillId="0" borderId="0">
      <alignment vertical="center"/>
    </xf>
    <xf numFmtId="186" fontId="111" fillId="0" borderId="0">
      <alignment vertical="center"/>
    </xf>
    <xf numFmtId="0" fontId="116" fillId="0" borderId="34"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90" fillId="41" borderId="0" applyNumberFormat="0" applyBorder="0" applyAlignment="0" applyProtection="0">
      <alignment vertical="center"/>
    </xf>
    <xf numFmtId="0" fontId="84" fillId="39" borderId="0" applyNumberFormat="0" applyBorder="0" applyAlignment="0" applyProtection="0">
      <alignment vertical="center"/>
    </xf>
    <xf numFmtId="0" fontId="105" fillId="0" borderId="29" applyNumberFormat="0" applyAlignment="0" applyProtection="0">
      <alignment horizontal="left" vertical="center"/>
    </xf>
    <xf numFmtId="0" fontId="105" fillId="0" borderId="11">
      <alignment horizontal="left" vertical="center"/>
    </xf>
    <xf numFmtId="0" fontId="105" fillId="0" borderId="11">
      <alignment horizontal="left" vertical="center"/>
    </xf>
    <xf numFmtId="43" fontId="0" fillId="0" borderId="0" applyFont="0" applyFill="0" applyBorder="0" applyAlignment="0" applyProtection="0">
      <alignment vertical="center"/>
    </xf>
    <xf numFmtId="0" fontId="90" fillId="40" borderId="1" applyNumberFormat="0" applyBorder="0" applyAlignment="0" applyProtection="0">
      <alignment vertical="center"/>
    </xf>
    <xf numFmtId="43" fontId="0" fillId="0" borderId="0" applyFont="0" applyFill="0" applyBorder="0" applyAlignment="0" applyProtection="0">
      <alignment vertical="center"/>
    </xf>
    <xf numFmtId="0" fontId="90" fillId="40" borderId="1" applyNumberFormat="0" applyBorder="0" applyAlignment="0" applyProtection="0">
      <alignment vertical="center"/>
    </xf>
    <xf numFmtId="0" fontId="90" fillId="40" borderId="1" applyNumberFormat="0" applyBorder="0" applyAlignment="0" applyProtection="0">
      <alignment vertical="center"/>
    </xf>
    <xf numFmtId="0" fontId="90" fillId="40" borderId="1" applyNumberFormat="0" applyBorder="0" applyAlignment="0" applyProtection="0">
      <alignment vertical="center"/>
    </xf>
    <xf numFmtId="0" fontId="90" fillId="40" borderId="1" applyNumberFormat="0" applyBorder="0" applyAlignment="0" applyProtection="0">
      <alignment vertical="center"/>
    </xf>
    <xf numFmtId="0" fontId="90" fillId="40" borderId="1" applyNumberFormat="0" applyBorder="0" applyAlignment="0" applyProtection="0">
      <alignment vertical="center"/>
    </xf>
    <xf numFmtId="187" fontId="117" fillId="62" borderId="0">
      <alignment vertical="center"/>
    </xf>
    <xf numFmtId="187" fontId="118" fillId="63" borderId="0">
      <alignment vertical="center"/>
    </xf>
    <xf numFmtId="38" fontId="6" fillId="0" borderId="0" applyFont="0" applyFill="0" applyBorder="0" applyAlignment="0" applyProtection="0">
      <alignment vertical="center"/>
    </xf>
    <xf numFmtId="0" fontId="6" fillId="0" borderId="0">
      <alignment vertical="center"/>
    </xf>
    <xf numFmtId="40" fontId="6" fillId="0" borderId="0" applyFont="0" applyFill="0" applyBorder="0" applyAlignment="0" applyProtection="0">
      <alignment vertical="center"/>
    </xf>
    <xf numFmtId="43" fontId="0" fillId="0" borderId="0" applyFont="0" applyFill="0" applyBorder="0" applyAlignment="0" applyProtection="0">
      <alignment vertical="center"/>
    </xf>
    <xf numFmtId="177" fontId="6" fillId="0" borderId="0" applyFont="0" applyFill="0" applyBorder="0" applyAlignment="0" applyProtection="0">
      <alignment vertical="center"/>
    </xf>
    <xf numFmtId="188" fontId="6" fillId="0" borderId="0" applyFont="0" applyFill="0" applyBorder="0" applyAlignment="0" applyProtection="0">
      <alignment vertical="center"/>
    </xf>
    <xf numFmtId="1" fontId="91" fillId="0" borderId="4" applyFill="0" applyProtection="0">
      <alignment horizontal="center" vertical="center"/>
    </xf>
    <xf numFmtId="0" fontId="94" fillId="0" borderId="23" applyNumberFormat="0" applyFill="0" applyAlignment="0" applyProtection="0">
      <alignment vertical="center"/>
    </xf>
    <xf numFmtId="40" fontId="119" fillId="57" borderId="32">
      <alignment horizontal="centerContinuous" vertical="center"/>
    </xf>
    <xf numFmtId="40" fontId="119" fillId="57" borderId="32">
      <alignment horizontal="centerContinuous" vertical="center"/>
    </xf>
    <xf numFmtId="9" fontId="6" fillId="0" borderId="0" applyFont="0" applyFill="0" applyBorder="0" applyAlignment="0" applyProtection="0">
      <alignment vertical="center"/>
    </xf>
    <xf numFmtId="0" fontId="96" fillId="0" borderId="24">
      <alignment horizontal="center" vertical="center"/>
    </xf>
    <xf numFmtId="37" fontId="120" fillId="0" borderId="0">
      <alignment vertical="center"/>
    </xf>
    <xf numFmtId="0" fontId="96" fillId="0" borderId="24">
      <alignment horizontal="center" vertical="center"/>
    </xf>
    <xf numFmtId="37" fontId="120" fillId="0" borderId="0">
      <alignment vertical="center"/>
    </xf>
    <xf numFmtId="0" fontId="96" fillId="0" borderId="24">
      <alignment horizontal="center" vertical="center"/>
    </xf>
    <xf numFmtId="37" fontId="120" fillId="0" borderId="0">
      <alignment vertical="center"/>
    </xf>
    <xf numFmtId="9" fontId="6" fillId="0" borderId="0" applyFont="0" applyFill="0" applyBorder="0" applyAlignment="0" applyProtection="0">
      <alignment vertical="center"/>
    </xf>
    <xf numFmtId="0" fontId="96" fillId="0" borderId="24">
      <alignment horizontal="center" vertical="center"/>
    </xf>
    <xf numFmtId="37" fontId="120" fillId="0" borderId="0">
      <alignment vertical="center"/>
    </xf>
    <xf numFmtId="0" fontId="121" fillId="0" borderId="0">
      <alignment vertical="top"/>
      <protection locked="0"/>
    </xf>
    <xf numFmtId="189" fontId="91" fillId="0" borderId="0">
      <alignment vertical="center"/>
    </xf>
    <xf numFmtId="9" fontId="6" fillId="0" borderId="0" applyFont="0" applyFill="0" applyBorder="0" applyAlignment="0" applyProtection="0">
      <alignment vertical="center"/>
    </xf>
    <xf numFmtId="0" fontId="98" fillId="0" borderId="0">
      <alignment vertical="center"/>
    </xf>
    <xf numFmtId="3" fontId="6" fillId="0" borderId="0" applyFont="0" applyFill="0" applyBorder="0" applyAlignment="0" applyProtection="0">
      <alignment vertical="center"/>
    </xf>
    <xf numFmtId="14" fontId="89" fillId="0" borderId="0">
      <alignment horizontal="center" vertical="center" wrapText="1"/>
      <protection locked="0"/>
    </xf>
    <xf numFmtId="0" fontId="6" fillId="0" borderId="0">
      <alignment vertical="center"/>
    </xf>
    <xf numFmtId="0" fontId="108" fillId="59" borderId="6">
      <alignment vertical="center"/>
      <protection locked="0"/>
    </xf>
    <xf numFmtId="10"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0" fontId="6" fillId="0" borderId="0" applyFont="0" applyFill="0" applyProtection="0">
      <alignment vertical="center"/>
    </xf>
    <xf numFmtId="0" fontId="6" fillId="0" borderId="0" applyNumberFormat="0" applyFont="0" applyFill="0" applyBorder="0" applyAlignment="0" applyProtection="0">
      <alignment horizontal="left" vertical="center"/>
    </xf>
    <xf numFmtId="0" fontId="91" fillId="0" borderId="3" applyNumberFormat="0" applyFill="0" applyProtection="0">
      <alignment horizontal="right" vertical="center"/>
    </xf>
    <xf numFmtId="0" fontId="96" fillId="0" borderId="24">
      <alignment horizontal="center" vertical="center"/>
    </xf>
    <xf numFmtId="15" fontId="6" fillId="0" borderId="0" applyFont="0" applyFill="0" applyBorder="0" applyAlignment="0" applyProtection="0">
      <alignment vertical="center"/>
    </xf>
    <xf numFmtId="0" fontId="91" fillId="0" borderId="3" applyNumberFormat="0" applyFill="0" applyProtection="0">
      <alignment horizontal="right" vertical="center"/>
    </xf>
    <xf numFmtId="15" fontId="6" fillId="0" borderId="0" applyFont="0" applyFill="0" applyBorder="0" applyAlignment="0" applyProtection="0">
      <alignment vertical="center"/>
    </xf>
    <xf numFmtId="4" fontId="6" fillId="0" borderId="0" applyFont="0" applyFill="0" applyBorder="0" applyAlignment="0" applyProtection="0">
      <alignment vertical="center"/>
    </xf>
    <xf numFmtId="4" fontId="6" fillId="0" borderId="0" applyFont="0" applyFill="0" applyBorder="0" applyAlignment="0" applyProtection="0">
      <alignment vertical="center"/>
    </xf>
    <xf numFmtId="0" fontId="6" fillId="0" borderId="0">
      <alignment vertical="center"/>
    </xf>
    <xf numFmtId="0" fontId="91" fillId="0" borderId="3" applyNumberFormat="0" applyFill="0" applyProtection="0">
      <alignment horizontal="right" vertical="center"/>
    </xf>
    <xf numFmtId="0" fontId="96" fillId="0" borderId="24">
      <alignment horizontal="center" vertical="center"/>
    </xf>
    <xf numFmtId="0" fontId="96" fillId="0" borderId="24">
      <alignment horizontal="center" vertical="center"/>
    </xf>
    <xf numFmtId="0" fontId="96" fillId="0" borderId="24">
      <alignment horizontal="center" vertical="center"/>
    </xf>
    <xf numFmtId="0" fontId="96" fillId="0" borderId="24">
      <alignment horizontal="center" vertical="center"/>
    </xf>
    <xf numFmtId="3" fontId="6" fillId="0" borderId="0" applyFont="0" applyFill="0" applyBorder="0" applyAlignment="0" applyProtection="0">
      <alignment vertical="center"/>
    </xf>
    <xf numFmtId="0" fontId="6" fillId="61" borderId="0" applyNumberFormat="0" applyFont="0" applyBorder="0" applyAlignment="0" applyProtection="0">
      <alignment vertical="center"/>
    </xf>
    <xf numFmtId="0" fontId="108" fillId="59" borderId="6">
      <alignment vertical="center"/>
      <protection locked="0"/>
    </xf>
    <xf numFmtId="0" fontId="122" fillId="0" borderId="0">
      <alignment vertical="center"/>
    </xf>
    <xf numFmtId="0" fontId="108" fillId="59" borderId="6">
      <alignment vertical="center"/>
      <protection locked="0"/>
    </xf>
    <xf numFmtId="0" fontId="6" fillId="0" borderId="0">
      <alignment vertical="center"/>
    </xf>
    <xf numFmtId="0" fontId="108" fillId="59" borderId="6">
      <alignment vertical="center"/>
      <protection locked="0"/>
    </xf>
    <xf numFmtId="9" fontId="6" fillId="0" borderId="0" applyFont="0" applyFill="0" applyBorder="0" applyAlignment="0" applyProtection="0">
      <alignment vertical="center"/>
    </xf>
    <xf numFmtId="43" fontId="0"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06" fillId="0" borderId="0" applyNumberForma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16" fillId="0" borderId="34"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00" fillId="0" borderId="25"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91" fillId="0" borderId="3" applyNumberFormat="0" applyFill="0" applyProtection="0">
      <alignment horizontal="right" vertical="center"/>
    </xf>
    <xf numFmtId="9" fontId="6" fillId="0" borderId="0" applyFont="0" applyFill="0" applyBorder="0" applyAlignment="0" applyProtection="0">
      <alignment vertical="center"/>
    </xf>
    <xf numFmtId="0" fontId="113" fillId="0" borderId="31"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23" fillId="0" borderId="35"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1" fontId="6" fillId="0" borderId="0" applyFont="0" applyFill="0" applyBorder="0" applyAlignment="0" applyProtection="0">
      <alignment vertical="center"/>
    </xf>
    <xf numFmtId="0" fontId="91" fillId="0" borderId="3" applyNumberFormat="0" applyFill="0" applyProtection="0">
      <alignment horizontal="right" vertical="center"/>
    </xf>
    <xf numFmtId="0" fontId="91" fillId="0" borderId="3" applyNumberFormat="0" applyFill="0" applyProtection="0">
      <alignment horizontal="righ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00" fillId="0" borderId="25" applyNumberFormat="0" applyFill="0" applyAlignment="0" applyProtection="0">
      <alignment vertical="center"/>
    </xf>
    <xf numFmtId="0" fontId="94" fillId="0" borderId="23"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88" fillId="38" borderId="0" applyNumberFormat="0" applyBorder="0" applyAlignment="0" applyProtection="0">
      <alignment vertical="center"/>
    </xf>
    <xf numFmtId="0" fontId="104" fillId="0" borderId="27"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88" fillId="38" borderId="0" applyNumberFormat="0" applyBorder="0" applyAlignment="0" applyProtection="0">
      <alignment vertical="center"/>
    </xf>
    <xf numFmtId="0" fontId="123" fillId="0" borderId="35" applyNumberFormat="0" applyFill="0" applyAlignment="0" applyProtection="0">
      <alignment vertical="center"/>
    </xf>
    <xf numFmtId="0" fontId="88" fillId="38" borderId="0" applyNumberFormat="0" applyBorder="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1" fontId="91" fillId="0" borderId="4" applyFill="0" applyProtection="0">
      <alignment horizontal="center" vertical="center"/>
    </xf>
    <xf numFmtId="0" fontId="104" fillId="0" borderId="27" applyNumberFormat="0" applyFill="0" applyAlignment="0" applyProtection="0">
      <alignment vertical="center"/>
    </xf>
    <xf numFmtId="19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9" fillId="51" borderId="30" applyNumberFormat="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25" fillId="0" borderId="3" applyNumberFormat="0" applyFill="0" applyProtection="0">
      <alignment horizontal="center" vertical="center"/>
    </xf>
    <xf numFmtId="0" fontId="125" fillId="0" borderId="3" applyNumberFormat="0" applyFill="0" applyProtection="0">
      <alignment horizontal="center" vertical="center"/>
    </xf>
    <xf numFmtId="0" fontId="125" fillId="0" borderId="3" applyNumberFormat="0" applyFill="0" applyProtection="0">
      <alignment horizontal="center" vertical="center"/>
    </xf>
    <xf numFmtId="0" fontId="125" fillId="0" borderId="3" applyNumberFormat="0" applyFill="0" applyProtection="0">
      <alignment horizontal="center" vertical="center"/>
    </xf>
    <xf numFmtId="0" fontId="95" fillId="45" borderId="0" applyNumberFormat="0" applyBorder="0" applyAlignment="0" applyProtection="0">
      <alignment vertical="center"/>
    </xf>
    <xf numFmtId="0" fontId="125" fillId="0" borderId="3" applyNumberFormat="0" applyFill="0" applyProtection="0">
      <alignment horizontal="center" vertical="center"/>
    </xf>
    <xf numFmtId="0" fontId="125" fillId="0" borderId="3" applyNumberFormat="0" applyFill="0" applyProtection="0">
      <alignment horizontal="center" vertical="center"/>
    </xf>
    <xf numFmtId="0" fontId="125" fillId="0" borderId="3" applyNumberFormat="0" applyFill="0" applyProtection="0">
      <alignment horizontal="center" vertical="center"/>
    </xf>
    <xf numFmtId="0" fontId="125" fillId="0" borderId="3"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86" fillId="0" borderId="4" applyNumberFormat="0" applyFill="0" applyProtection="0">
      <alignment horizontal="center" vertical="center"/>
    </xf>
    <xf numFmtId="0" fontId="127" fillId="0" borderId="0" applyNumberFormat="0" applyFill="0" applyBorder="0" applyAlignment="0" applyProtection="0">
      <alignment vertical="center"/>
    </xf>
    <xf numFmtId="0" fontId="95" fillId="45" borderId="0" applyNumberFormat="0" applyBorder="0" applyAlignment="0" applyProtection="0">
      <alignment vertical="center"/>
    </xf>
    <xf numFmtId="0" fontId="127" fillId="0" borderId="0" applyNumberFormat="0" applyFill="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127" fillId="0" borderId="0" applyNumberFormat="0" applyFill="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127" fillId="0" borderId="0" applyNumberFormat="0" applyFill="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127" fillId="0" borderId="0" applyNumberFormat="0" applyFill="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128" fillId="52"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128" fillId="52" borderId="0" applyNumberFormat="0" applyBorder="0" applyAlignment="0" applyProtection="0">
      <alignment vertical="center"/>
    </xf>
    <xf numFmtId="0" fontId="128" fillId="52" borderId="0" applyNumberFormat="0" applyBorder="0" applyAlignment="0" applyProtection="0">
      <alignment vertical="center"/>
    </xf>
    <xf numFmtId="0" fontId="128"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0" fillId="0" borderId="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102" fillId="53"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92" fillId="45" borderId="0" applyNumberFormat="0" applyBorder="0" applyAlignment="0" applyProtection="0">
      <alignment vertical="center"/>
    </xf>
    <xf numFmtId="0" fontId="95" fillId="52" borderId="0" applyNumberFormat="0" applyBorder="0" applyAlignment="0" applyProtection="0">
      <alignment vertical="center"/>
    </xf>
    <xf numFmtId="0" fontId="107" fillId="0" borderId="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6" fillId="0" borderId="22"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9" fillId="0" borderId="36" applyNumberFormat="0" applyFill="0" applyAlignment="0" applyProtection="0">
      <alignment vertical="center"/>
    </xf>
    <xf numFmtId="0" fontId="6" fillId="0" borderId="0">
      <alignment vertical="center"/>
    </xf>
    <xf numFmtId="0" fontId="88" fillId="38" borderId="0" applyNumberFormat="0" applyBorder="0" applyAlignment="0" applyProtection="0">
      <alignment vertical="center"/>
    </xf>
    <xf numFmtId="0" fontId="6" fillId="0" borderId="0">
      <alignment vertical="center"/>
    </xf>
    <xf numFmtId="0" fontId="88" fillId="38" borderId="0" applyNumberFormat="0" applyBorder="0" applyAlignment="0" applyProtection="0">
      <alignment vertical="center"/>
    </xf>
    <xf numFmtId="0" fontId="6" fillId="0" borderId="0">
      <alignment vertical="center"/>
    </xf>
    <xf numFmtId="0" fontId="88" fillId="38" borderId="0" applyNumberFormat="0" applyBorder="0" applyAlignment="0" applyProtection="0">
      <alignment vertical="center"/>
    </xf>
    <xf numFmtId="0" fontId="6" fillId="0" borderId="0">
      <alignment vertical="center"/>
    </xf>
    <xf numFmtId="0" fontId="6" fillId="0" borderId="0">
      <alignment vertical="center"/>
    </xf>
    <xf numFmtId="0" fontId="88" fillId="38" borderId="0" applyNumberFormat="0" applyBorder="0" applyAlignment="0" applyProtection="0">
      <alignment vertical="center"/>
    </xf>
    <xf numFmtId="0" fontId="6" fillId="0" borderId="0">
      <alignment vertical="center"/>
    </xf>
    <xf numFmtId="0" fontId="6" fillId="0" borderId="0">
      <alignment vertical="center"/>
    </xf>
    <xf numFmtId="0" fontId="130" fillId="44" borderId="3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40" borderId="28" applyNumberFormat="0" applyFont="0" applyAlignment="0" applyProtection="0">
      <alignment vertical="center"/>
    </xf>
    <xf numFmtId="0" fontId="0" fillId="0" borderId="0">
      <alignment vertical="center"/>
    </xf>
    <xf numFmtId="0" fontId="6" fillId="0" borderId="0">
      <alignment vertical="center"/>
    </xf>
    <xf numFmtId="0" fontId="0" fillId="40" borderId="28"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40" borderId="28" applyNumberFormat="0" applyFont="0" applyAlignment="0" applyProtection="0">
      <alignment vertical="center"/>
    </xf>
    <xf numFmtId="0" fontId="0"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0" fillId="40" borderId="28" applyNumberFormat="0" applyFont="0" applyAlignment="0" applyProtection="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4" fillId="64" borderId="0" applyNumberFormat="0" applyBorder="0" applyAlignment="0" applyProtection="0">
      <alignment vertical="center"/>
    </xf>
    <xf numFmtId="0" fontId="6" fillId="0" borderId="0">
      <alignment vertical="center"/>
    </xf>
    <xf numFmtId="0" fontId="84" fillId="6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1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4" fillId="5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3" fillId="41" borderId="2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0" fillId="44" borderId="37" applyNumberFormat="0" applyAlignment="0" applyProtection="0">
      <alignment vertical="center"/>
    </xf>
    <xf numFmtId="0" fontId="6" fillId="0" borderId="0">
      <alignment vertical="center"/>
    </xf>
    <xf numFmtId="0" fontId="6" fillId="0" borderId="0">
      <alignment vertical="center"/>
    </xf>
    <xf numFmtId="0" fontId="103" fillId="41" borderId="26" applyNumberFormat="0" applyAlignment="0" applyProtection="0">
      <alignment vertical="center"/>
    </xf>
    <xf numFmtId="0" fontId="130" fillId="44" borderId="37"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9" fillId="51" borderId="30" applyNumberFormat="0" applyAlignment="0" applyProtection="0">
      <alignment vertical="center"/>
    </xf>
    <xf numFmtId="0" fontId="0" fillId="0" borderId="0">
      <alignment vertical="center"/>
    </xf>
    <xf numFmtId="0" fontId="109" fillId="51" borderId="30" applyNumberFormat="0" applyAlignment="0" applyProtection="0">
      <alignment vertical="center"/>
    </xf>
    <xf numFmtId="0" fontId="6" fillId="0" borderId="0">
      <alignment vertical="center"/>
    </xf>
    <xf numFmtId="0" fontId="109" fillId="51" borderId="30" applyNumberFormat="0" applyAlignment="0" applyProtection="0">
      <alignment vertical="center"/>
    </xf>
    <xf numFmtId="0" fontId="6" fillId="0" borderId="0">
      <alignment vertical="center"/>
    </xf>
    <xf numFmtId="0" fontId="109" fillId="51" borderId="30" applyNumberFormat="0" applyAlignment="0" applyProtection="0">
      <alignment vertical="center"/>
    </xf>
    <xf numFmtId="0" fontId="6" fillId="0" borderId="0">
      <alignment vertical="center"/>
    </xf>
    <xf numFmtId="0" fontId="109" fillId="51" borderId="30" applyNumberFormat="0" applyAlignment="0" applyProtection="0">
      <alignment vertical="center"/>
    </xf>
    <xf numFmtId="0" fontId="6" fillId="0" borderId="0">
      <alignment vertical="center"/>
    </xf>
    <xf numFmtId="0" fontId="6" fillId="0" borderId="0">
      <alignment vertical="center"/>
    </xf>
    <xf numFmtId="0" fontId="109" fillId="51" borderId="30" applyNumberFormat="0" applyAlignment="0" applyProtection="0">
      <alignment vertical="center"/>
    </xf>
    <xf numFmtId="0" fontId="97" fillId="38"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41" borderId="26" applyNumberFormat="0" applyAlignment="0" applyProtection="0">
      <alignment vertical="center"/>
    </xf>
    <xf numFmtId="0" fontId="6" fillId="0" borderId="0">
      <alignment vertical="center"/>
    </xf>
    <xf numFmtId="0" fontId="103" fillId="41" borderId="26" applyNumberFormat="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1" fillId="0" borderId="0">
      <alignment vertical="center"/>
    </xf>
    <xf numFmtId="0" fontId="6" fillId="0" borderId="0">
      <alignment vertical="center"/>
    </xf>
    <xf numFmtId="0" fontId="6" fillId="0" borderId="0">
      <alignment vertical="center"/>
    </xf>
    <xf numFmtId="0" fontId="103" fillId="41" borderId="26" applyNumberFormat="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pplyAlignment="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101" fillId="0" borderId="1">
      <alignment horizontal="left" vertical="center"/>
    </xf>
    <xf numFmtId="0" fontId="0" fillId="40" borderId="28" applyNumberFormat="0" applyFont="0" applyAlignment="0" applyProtection="0">
      <alignment vertical="center"/>
    </xf>
    <xf numFmtId="0" fontId="101" fillId="0" borderId="1">
      <alignment horizontal="left" vertical="center"/>
    </xf>
    <xf numFmtId="0" fontId="101" fillId="0" borderId="1">
      <alignment horizontal="left" vertical="center"/>
    </xf>
    <xf numFmtId="0" fontId="0" fillId="40" borderId="28" applyNumberFormat="0" applyFont="0" applyAlignment="0" applyProtection="0">
      <alignmen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131" fillId="41" borderId="30" applyNumberFormat="0" applyAlignment="0" applyProtection="0">
      <alignment vertical="center"/>
    </xf>
    <xf numFmtId="0" fontId="6" fillId="0" borderId="0">
      <alignment vertical="center"/>
    </xf>
    <xf numFmtId="1" fontId="91" fillId="0" borderId="4" applyFill="0" applyProtection="0">
      <alignment horizontal="center" vertical="center"/>
    </xf>
    <xf numFmtId="0" fontId="6" fillId="0" borderId="0">
      <alignment vertical="center"/>
    </xf>
    <xf numFmtId="0" fontId="10" fillId="0" borderId="0">
      <alignment vertical="center"/>
    </xf>
    <xf numFmtId="0" fontId="131" fillId="41" borderId="30" applyNumberFormat="0" applyAlignment="0" applyProtection="0">
      <alignment vertical="center"/>
    </xf>
    <xf numFmtId="0" fontId="10" fillId="0" borderId="0">
      <alignment vertical="center"/>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97" fillId="43" borderId="0" applyNumberFormat="0" applyBorder="0" applyAlignment="0" applyProtection="0">
      <alignment vertical="center"/>
    </xf>
    <xf numFmtId="0" fontId="97" fillId="43" borderId="0" applyNumberFormat="0" applyBorder="0" applyAlignment="0" applyProtection="0">
      <alignment vertical="center"/>
    </xf>
    <xf numFmtId="0" fontId="97" fillId="43" borderId="0" applyNumberFormat="0" applyBorder="0" applyAlignment="0" applyProtection="0">
      <alignment vertical="center"/>
    </xf>
    <xf numFmtId="0" fontId="97"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127" fillId="0" borderId="0" applyNumberFormat="0" applyFill="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127" fillId="0" borderId="0" applyNumberFormat="0" applyFill="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97" fillId="38" borderId="0" applyNumberFormat="0" applyBorder="0" applyAlignment="0" applyProtection="0">
      <alignment vertical="center"/>
    </xf>
    <xf numFmtId="0" fontId="97" fillId="38" borderId="0" applyNumberFormat="0" applyBorder="0" applyAlignment="0" applyProtection="0">
      <alignment vertical="center"/>
    </xf>
    <xf numFmtId="0" fontId="97" fillId="38" borderId="0" applyNumberFormat="0" applyBorder="0" applyAlignment="0" applyProtection="0">
      <alignment vertical="center"/>
    </xf>
    <xf numFmtId="0" fontId="97" fillId="38" borderId="0" applyNumberFormat="0" applyBorder="0" applyAlignment="0" applyProtection="0">
      <alignment vertical="center"/>
    </xf>
    <xf numFmtId="0" fontId="91" fillId="0" borderId="3" applyNumberFormat="0" applyFill="0" applyProtection="0">
      <alignment horizontal="left" vertical="center"/>
    </xf>
    <xf numFmtId="0" fontId="97" fillId="38" borderId="0" applyNumberFormat="0" applyBorder="0" applyAlignment="0" applyProtection="0">
      <alignment vertical="center"/>
    </xf>
    <xf numFmtId="0" fontId="97" fillId="38" borderId="0" applyNumberFormat="0" applyBorder="0" applyAlignment="0" applyProtection="0">
      <alignment vertical="center"/>
    </xf>
    <xf numFmtId="0" fontId="97" fillId="38" borderId="0" applyNumberFormat="0" applyBorder="0" applyAlignment="0" applyProtection="0">
      <alignment vertical="center"/>
    </xf>
    <xf numFmtId="0" fontId="97" fillId="38"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136" fillId="0" borderId="0" applyNumberFormat="0" applyFill="0" applyBorder="0" applyAlignment="0" applyProtection="0">
      <alignment vertical="center"/>
    </xf>
    <xf numFmtId="0" fontId="46" fillId="0" borderId="33"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33"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136" fillId="0" borderId="0" applyNumberFormat="0" applyFill="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136" fillId="0" borderId="0" applyNumberFormat="0" applyFill="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4" fontId="0" fillId="0" borderId="0" applyFont="0" applyFill="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1" fillId="41" borderId="30"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30" fillId="44" borderId="37" applyNumberFormat="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07" fillId="0" borderId="0">
      <alignment vertical="center"/>
    </xf>
    <xf numFmtId="0" fontId="109" fillId="51" borderId="30"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2" fillId="65" borderId="0" applyNumberFormat="0" applyBorder="0" applyAlignment="0" applyProtection="0">
      <alignment vertical="center"/>
    </xf>
    <xf numFmtId="0" fontId="112" fillId="65" borderId="0" applyNumberFormat="0" applyBorder="0" applyAlignment="0" applyProtection="0">
      <alignment vertical="center"/>
    </xf>
    <xf numFmtId="0" fontId="112" fillId="60" borderId="0" applyNumberFormat="0" applyBorder="0" applyAlignment="0" applyProtection="0">
      <alignment vertical="center"/>
    </xf>
    <xf numFmtId="0" fontId="112" fillId="66" borderId="0" applyNumberFormat="0" applyBorder="0" applyAlignment="0" applyProtection="0">
      <alignment vertical="center"/>
    </xf>
    <xf numFmtId="0" fontId="112" fillId="66"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67" borderId="0" applyNumberFormat="0" applyBorder="0" applyAlignment="0" applyProtection="0">
      <alignment vertical="center"/>
    </xf>
    <xf numFmtId="0" fontId="84" fillId="67" borderId="0" applyNumberFormat="0" applyBorder="0" applyAlignment="0" applyProtection="0">
      <alignment vertical="center"/>
    </xf>
    <xf numFmtId="0" fontId="84" fillId="49" borderId="0" applyNumberFormat="0" applyBorder="0" applyAlignment="0" applyProtection="0">
      <alignment vertical="center"/>
    </xf>
    <xf numFmtId="0" fontId="84" fillId="49" borderId="0" applyNumberFormat="0" applyBorder="0" applyAlignment="0" applyProtection="0">
      <alignment vertical="center"/>
    </xf>
    <xf numFmtId="0" fontId="84" fillId="36" borderId="0" applyNumberFormat="0" applyBorder="0" applyAlignment="0" applyProtection="0">
      <alignment vertical="center"/>
    </xf>
    <xf numFmtId="0" fontId="84" fillId="57" borderId="0" applyNumberFormat="0" applyBorder="0" applyAlignment="0" applyProtection="0">
      <alignment vertical="center"/>
    </xf>
    <xf numFmtId="0" fontId="84" fillId="57" borderId="0" applyNumberFormat="0" applyBorder="0" applyAlignment="0" applyProtection="0">
      <alignment vertical="center"/>
    </xf>
    <xf numFmtId="0" fontId="84" fillId="57" borderId="0" applyNumberFormat="0" applyBorder="0" applyAlignment="0" applyProtection="0">
      <alignment vertical="center"/>
    </xf>
    <xf numFmtId="0" fontId="84" fillId="57" borderId="0" applyNumberFormat="0" applyBorder="0" applyAlignment="0" applyProtection="0">
      <alignment vertical="center"/>
    </xf>
    <xf numFmtId="0" fontId="84" fillId="68" borderId="0" applyNumberFormat="0" applyBorder="0" applyAlignment="0" applyProtection="0">
      <alignment vertical="center"/>
    </xf>
    <xf numFmtId="0" fontId="84" fillId="68" borderId="0" applyNumberFormat="0" applyBorder="0" applyAlignment="0" applyProtection="0">
      <alignment vertical="center"/>
    </xf>
    <xf numFmtId="0" fontId="84" fillId="68" borderId="0" applyNumberFormat="0" applyBorder="0" applyAlignment="0" applyProtection="0">
      <alignment vertical="center"/>
    </xf>
    <xf numFmtId="0" fontId="84" fillId="68"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39"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176" fontId="91" fillId="0" borderId="4" applyFill="0" applyProtection="0">
      <alignment horizontal="right" vertical="center"/>
    </xf>
    <xf numFmtId="176" fontId="91" fillId="0" borderId="4" applyFill="0" applyProtection="0">
      <alignment horizontal="right" vertical="center"/>
    </xf>
    <xf numFmtId="176" fontId="91" fillId="0" borderId="4" applyFill="0" applyProtection="0">
      <alignment horizontal="right" vertical="center"/>
    </xf>
    <xf numFmtId="176" fontId="91" fillId="0" borderId="4" applyFill="0" applyProtection="0">
      <alignment horizontal="right" vertical="center"/>
    </xf>
    <xf numFmtId="176" fontId="91" fillId="0" borderId="4" applyFill="0" applyProtection="0">
      <alignment horizontal="right" vertical="center"/>
    </xf>
    <xf numFmtId="176" fontId="91" fillId="0" borderId="4" applyFill="0" applyProtection="0">
      <alignment horizontal="right" vertical="center"/>
    </xf>
    <xf numFmtId="176" fontId="91" fillId="0" borderId="4" applyFill="0" applyProtection="0">
      <alignment horizontal="right" vertical="center"/>
    </xf>
    <xf numFmtId="0" fontId="91" fillId="0" borderId="3" applyNumberFormat="0" applyFill="0" applyProtection="0">
      <alignment horizontal="left" vertical="center"/>
    </xf>
    <xf numFmtId="0" fontId="91" fillId="0" borderId="3" applyNumberFormat="0" applyFill="0" applyProtection="0">
      <alignment horizontal="left" vertical="center"/>
    </xf>
    <xf numFmtId="0" fontId="91" fillId="0" borderId="3" applyNumberFormat="0" applyFill="0" applyProtection="0">
      <alignment horizontal="left" vertical="center"/>
    </xf>
    <xf numFmtId="0" fontId="91" fillId="0" borderId="3" applyNumberFormat="0" applyFill="0" applyProtection="0">
      <alignment horizontal="left" vertical="center"/>
    </xf>
    <xf numFmtId="0" fontId="91" fillId="0" borderId="3" applyNumberFormat="0" applyFill="0" applyProtection="0">
      <alignment horizontal="left" vertical="center"/>
    </xf>
    <xf numFmtId="0" fontId="91" fillId="0" borderId="3" applyNumberFormat="0" applyFill="0" applyProtection="0">
      <alignment horizontal="lef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3" fillId="41" borderId="26"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0" fontId="109" fillId="51" borderId="30" applyNumberFormat="0" applyAlignment="0" applyProtection="0">
      <alignment vertical="center"/>
    </xf>
    <xf numFmtId="1" fontId="91" fillId="0" borderId="4" applyFill="0" applyProtection="0">
      <alignment horizontal="center" vertical="center"/>
    </xf>
    <xf numFmtId="1" fontId="91" fillId="0" borderId="4" applyFill="0" applyProtection="0">
      <alignment horizontal="center" vertical="center"/>
    </xf>
    <xf numFmtId="1" fontId="91" fillId="0" borderId="4" applyFill="0" applyProtection="0">
      <alignment horizontal="center" vertical="center"/>
    </xf>
    <xf numFmtId="1" fontId="91" fillId="0" borderId="4" applyFill="0" applyProtection="0">
      <alignment horizontal="center" vertical="center"/>
    </xf>
    <xf numFmtId="1" fontId="91" fillId="0" borderId="4" applyFill="0" applyProtection="0">
      <alignment horizontal="center" vertical="center"/>
    </xf>
    <xf numFmtId="0" fontId="137" fillId="0" borderId="0">
      <alignment vertical="center"/>
    </xf>
    <xf numFmtId="0" fontId="9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0" fillId="40" borderId="28" applyNumberFormat="0" applyFont="0" applyAlignment="0" applyProtection="0">
      <alignment vertical="center"/>
    </xf>
    <xf numFmtId="0" fontId="6" fillId="0" borderId="0">
      <alignment vertical="center"/>
    </xf>
  </cellStyleXfs>
  <cellXfs count="535">
    <xf numFmtId="0" fontId="0" fillId="0" borderId="0" xfId="0" applyAlignment="1"/>
    <xf numFmtId="0" fontId="1" fillId="0" borderId="0" xfId="1329" applyFont="1" applyFill="1" applyBorder="1" applyAlignment="1">
      <alignment horizontal="center" vertical="center"/>
    </xf>
    <xf numFmtId="0" fontId="2" fillId="0" borderId="0" xfId="0" applyFont="1" applyFill="1" applyBorder="1" applyAlignment="1">
      <alignment vertical="center"/>
    </xf>
    <xf numFmtId="0" fontId="3" fillId="0" borderId="1" xfId="132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329" applyFont="1" applyFill="1" applyBorder="1" applyAlignment="1">
      <alignment horizontal="center" vertical="center" wrapText="1"/>
    </xf>
    <xf numFmtId="0" fontId="0" fillId="0" borderId="1" xfId="0" applyBorder="1" applyAlignment="1">
      <alignment horizontal="left" vertical="center" wrapText="1"/>
    </xf>
    <xf numFmtId="0" fontId="1"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6" fillId="0" borderId="1" xfId="1011" applyFont="1" applyFill="1" applyBorder="1" applyAlignment="1">
      <alignment horizontal="center" vertical="center"/>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xf>
    <xf numFmtId="0" fontId="8" fillId="0" borderId="0" xfId="224" applyFont="1" applyFill="1" applyBorder="1" applyAlignment="1">
      <alignment vertical="center"/>
    </xf>
    <xf numFmtId="0" fontId="6" fillId="0" borderId="0" xfId="0" applyFont="1" applyFill="1" applyBorder="1" applyAlignment="1">
      <alignment vertical="center"/>
    </xf>
    <xf numFmtId="0" fontId="9" fillId="0" borderId="0" xfId="224" applyFont="1" applyFill="1" applyBorder="1" applyAlignment="1">
      <alignment vertical="center" wrapText="1"/>
    </xf>
    <xf numFmtId="0" fontId="10" fillId="0" borderId="0" xfId="224" applyFont="1" applyFill="1" applyBorder="1" applyAlignment="1">
      <alignment vertical="center"/>
    </xf>
    <xf numFmtId="0" fontId="11"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2" fillId="0" borderId="1" xfId="897" applyFont="1" applyFill="1" applyBorder="1" applyAlignment="1">
      <alignment horizontal="center" vertical="center" wrapText="1"/>
    </xf>
    <xf numFmtId="0" fontId="13" fillId="0" borderId="1" xfId="897" applyFont="1" applyFill="1" applyBorder="1" applyAlignment="1">
      <alignment horizontal="center" vertical="center" wrapText="1"/>
    </xf>
    <xf numFmtId="0" fontId="14" fillId="0" borderId="1" xfId="897" applyFont="1" applyFill="1" applyBorder="1" applyAlignment="1">
      <alignment vertical="center" wrapText="1"/>
    </xf>
    <xf numFmtId="0" fontId="15" fillId="0" borderId="1" xfId="897" applyFont="1" applyFill="1" applyBorder="1" applyAlignment="1">
      <alignment vertical="center" wrapText="1"/>
    </xf>
    <xf numFmtId="0" fontId="15" fillId="0" borderId="1" xfId="897" applyFont="1" applyFill="1" applyBorder="1" applyAlignment="1">
      <alignment horizontal="center" vertical="center" wrapText="1"/>
    </xf>
    <xf numFmtId="0" fontId="15" fillId="0" borderId="1" xfId="897" applyFont="1" applyFill="1" applyBorder="1" applyAlignment="1">
      <alignment horizontal="left" vertical="center" wrapText="1" indent="1"/>
    </xf>
    <xf numFmtId="49" fontId="16" fillId="0" borderId="1"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14" fillId="0" borderId="1" xfId="897" applyFont="1" applyFill="1" applyBorder="1" applyAlignment="1">
      <alignment horizontal="left" vertical="center" wrapText="1" indent="1"/>
    </xf>
    <xf numFmtId="9" fontId="15" fillId="0" borderId="1" xfId="897" applyNumberFormat="1" applyFont="1" applyFill="1" applyBorder="1" applyAlignment="1">
      <alignment horizontal="center" vertical="center"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1" xfId="0" applyFont="1" applyFill="1" applyBorder="1" applyAlignment="1">
      <alignment horizontal="center" vertical="center" wrapText="1"/>
    </xf>
    <xf numFmtId="194" fontId="22" fillId="0" borderId="1" xfId="0" applyNumberFormat="1" applyFont="1" applyFill="1" applyBorder="1" applyAlignment="1">
      <alignment horizontal="left" vertical="center" wrapText="1"/>
    </xf>
    <xf numFmtId="194" fontId="22" fillId="0" borderId="1" xfId="0" applyNumberFormat="1" applyFont="1" applyFill="1" applyBorder="1" applyAlignment="1">
      <alignment horizontal="center" vertical="center" wrapText="1"/>
    </xf>
    <xf numFmtId="0" fontId="22" fillId="0" borderId="6" xfId="0" applyFont="1" applyFill="1" applyBorder="1" applyAlignment="1">
      <alignment horizontal="center" vertical="center"/>
    </xf>
    <xf numFmtId="0" fontId="22" fillId="0" borderId="3" xfId="0" applyFont="1" applyFill="1" applyBorder="1" applyAlignment="1">
      <alignment horizontal="center" vertical="center"/>
    </xf>
    <xf numFmtId="0" fontId="23"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center" vertical="center" wrapText="1"/>
    </xf>
    <xf numFmtId="0" fontId="21" fillId="0" borderId="1" xfId="0" applyFont="1" applyFill="1" applyBorder="1" applyAlignment="1">
      <alignment vertical="center"/>
    </xf>
    <xf numFmtId="195" fontId="21" fillId="0" borderId="1" xfId="0" applyNumberFormat="1" applyFont="1" applyFill="1" applyBorder="1" applyAlignment="1">
      <alignment horizontal="center" vertical="center" wrapText="1"/>
    </xf>
    <xf numFmtId="194"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195" fontId="22"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23" fillId="0" borderId="0" xfId="0" applyFont="1" applyFill="1" applyBorder="1" applyAlignment="1">
      <alignment horizontal="center"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21" fillId="0" borderId="1" xfId="0" applyFont="1" applyFill="1" applyBorder="1" applyAlignment="1">
      <alignment horizontal="left" vertical="center" wrapText="1"/>
    </xf>
    <xf numFmtId="4" fontId="22" fillId="0" borderId="1" xfId="0"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0" fontId="22" fillId="0" borderId="1" xfId="0" applyFont="1" applyFill="1" applyBorder="1" applyAlignment="1">
      <alignment horizontal="left" vertical="center" wrapText="1"/>
    </xf>
    <xf numFmtId="4" fontId="22" fillId="0" borderId="3" xfId="0" applyNumberFormat="1" applyFont="1" applyBorder="1" applyAlignment="1">
      <alignment horizontal="center" vertical="center" wrapText="1"/>
    </xf>
    <xf numFmtId="4" fontId="22" fillId="0" borderId="4" xfId="0" applyNumberFormat="1" applyFont="1" applyBorder="1" applyAlignment="1">
      <alignment horizontal="center" vertical="center" wrapText="1"/>
    </xf>
    <xf numFmtId="4" fontId="26" fillId="0" borderId="3"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4" fontId="26" fillId="0" borderId="1" xfId="0" applyNumberFormat="1" applyFont="1" applyBorder="1" applyAlignment="1">
      <alignment horizontal="center" vertical="center" wrapText="1"/>
    </xf>
    <xf numFmtId="4" fontId="26" fillId="0" borderId="2" xfId="0" applyNumberFormat="1" applyFont="1" applyBorder="1" applyAlignment="1">
      <alignment horizontal="center" vertical="center" wrapText="1"/>
    </xf>
    <xf numFmtId="0" fontId="13" fillId="0" borderId="0" xfId="0" applyFont="1" applyFill="1" applyBorder="1" applyAlignment="1">
      <alignment vertical="center"/>
    </xf>
    <xf numFmtId="0" fontId="27" fillId="0" borderId="0" xfId="0" applyFont="1" applyFill="1" applyBorder="1" applyAlignment="1">
      <alignment vertical="center"/>
    </xf>
    <xf numFmtId="0" fontId="28"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2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0" xfId="782" applyAlignment="1"/>
    <xf numFmtId="0" fontId="6" fillId="0" borderId="0" xfId="782" applyFill="1" applyAlignment="1"/>
    <xf numFmtId="0" fontId="6" fillId="0" borderId="0" xfId="782" applyAlignment="1">
      <alignment horizontal="center"/>
    </xf>
    <xf numFmtId="0" fontId="29" fillId="0" borderId="0" xfId="782" applyNumberFormat="1" applyFont="1" applyFill="1" applyAlignment="1" applyProtection="1">
      <alignment horizontal="center" vertical="center" wrapText="1"/>
    </xf>
    <xf numFmtId="0" fontId="13" fillId="0" borderId="0" xfId="559" applyFont="1" applyAlignment="1" applyProtection="1">
      <alignment horizontal="left" vertical="center"/>
    </xf>
    <xf numFmtId="0" fontId="30" fillId="0" borderId="0" xfId="559" applyFont="1" applyAlignment="1">
      <alignment horizontal="center"/>
    </xf>
    <xf numFmtId="196" fontId="30" fillId="0" borderId="0" xfId="559" applyNumberFormat="1" applyFont="1" applyAlignment="1">
      <alignment horizontal="center"/>
    </xf>
    <xf numFmtId="197" fontId="9" fillId="0" borderId="0" xfId="559" applyNumberFormat="1" applyFont="1" applyFill="1" applyBorder="1" applyAlignment="1" applyProtection="1">
      <alignment horizontal="center" vertical="center"/>
    </xf>
    <xf numFmtId="2" fontId="28" fillId="0" borderId="1" xfId="799" applyNumberFormat="1" applyFont="1" applyFill="1" applyBorder="1" applyAlignment="1" applyProtection="1">
      <alignment horizontal="center" vertical="center" wrapText="1"/>
    </xf>
    <xf numFmtId="198" fontId="28" fillId="0" borderId="1" xfId="1012" applyNumberFormat="1" applyFont="1" applyBorder="1" applyAlignment="1">
      <alignment horizontal="center" vertical="center" wrapText="1"/>
    </xf>
    <xf numFmtId="0" fontId="6" fillId="0" borderId="0" xfId="782" applyAlignment="1">
      <alignment horizontal="center" vertical="center"/>
    </xf>
    <xf numFmtId="49" fontId="28" fillId="0" borderId="1" xfId="801" applyNumberFormat="1" applyFont="1" applyFill="1" applyBorder="1" applyAlignment="1" applyProtection="1">
      <alignment horizontal="left" vertical="center"/>
    </xf>
    <xf numFmtId="199" fontId="28" fillId="0" borderId="1" xfId="1" applyNumberFormat="1" applyFont="1" applyFill="1" applyBorder="1" applyAlignment="1">
      <alignment horizontal="center" vertical="center" wrapText="1"/>
    </xf>
    <xf numFmtId="200" fontId="28" fillId="0" borderId="1" xfId="3" applyNumberFormat="1" applyFont="1" applyFill="1" applyBorder="1" applyAlignment="1">
      <alignment horizontal="center" vertical="center" wrapText="1"/>
    </xf>
    <xf numFmtId="0" fontId="7" fillId="0" borderId="0" xfId="1011" applyFont="1" applyAlignment="1">
      <alignment horizontal="center" vertical="center"/>
    </xf>
    <xf numFmtId="49" fontId="26" fillId="0" borderId="1" xfId="801" applyNumberFormat="1" applyFont="1" applyFill="1" applyBorder="1" applyAlignment="1" applyProtection="1">
      <alignment horizontal="left" vertical="center"/>
    </xf>
    <xf numFmtId="199" fontId="31" fillId="0" borderId="1" xfId="0" applyNumberFormat="1" applyFont="1" applyBorder="1" applyAlignment="1">
      <alignment horizontal="center" vertical="center" wrapText="1"/>
    </xf>
    <xf numFmtId="199" fontId="26" fillId="0" borderId="1" xfId="1" applyNumberFormat="1" applyFont="1" applyFill="1" applyBorder="1" applyAlignment="1" applyProtection="1">
      <alignment horizontal="center" vertical="center" wrapText="1"/>
    </xf>
    <xf numFmtId="200" fontId="26" fillId="0" borderId="1" xfId="3" applyNumberFormat="1" applyFont="1" applyFill="1" applyBorder="1" applyAlignment="1">
      <alignment horizontal="center" vertical="center" wrapText="1"/>
    </xf>
    <xf numFmtId="49" fontId="13" fillId="0" borderId="1" xfId="761" applyNumberFormat="1" applyFont="1" applyBorder="1" applyAlignment="1">
      <alignment horizontal="left" vertical="center" wrapText="1"/>
    </xf>
    <xf numFmtId="199" fontId="31" fillId="0" borderId="3" xfId="0" applyNumberFormat="1" applyFont="1" applyBorder="1" applyAlignment="1">
      <alignment horizontal="center" vertical="center" wrapText="1"/>
    </xf>
    <xf numFmtId="199" fontId="9" fillId="0" borderId="1" xfId="1" applyNumberFormat="1" applyFont="1" applyFill="1" applyBorder="1" applyAlignment="1" applyProtection="1">
      <alignment horizontal="center" vertical="center" wrapText="1"/>
    </xf>
    <xf numFmtId="49" fontId="28" fillId="0" borderId="1" xfId="761" applyNumberFormat="1" applyFont="1" applyFill="1" applyBorder="1" applyAlignment="1" applyProtection="1">
      <alignment horizontal="distributed" vertical="center"/>
    </xf>
    <xf numFmtId="199" fontId="26" fillId="0" borderId="1" xfId="1" applyNumberFormat="1" applyFont="1" applyFill="1" applyBorder="1" applyAlignment="1">
      <alignment horizontal="center" vertical="center" wrapText="1"/>
    </xf>
    <xf numFmtId="199" fontId="26" fillId="0" borderId="1" xfId="953" applyNumberFormat="1" applyFont="1" applyFill="1" applyBorder="1" applyAlignment="1">
      <alignment horizontal="center" vertical="center" wrapText="1"/>
    </xf>
    <xf numFmtId="49" fontId="28" fillId="0" borderId="1" xfId="761" applyNumberFormat="1" applyFont="1" applyFill="1" applyBorder="1" applyAlignment="1" applyProtection="1">
      <alignment horizontal="left" vertical="center" wrapText="1"/>
    </xf>
    <xf numFmtId="49" fontId="28" fillId="0" borderId="1" xfId="761" applyNumberFormat="1" applyFont="1" applyFill="1" applyBorder="1" applyAlignment="1" applyProtection="1">
      <alignment horizontal="left" vertical="center"/>
    </xf>
    <xf numFmtId="199" fontId="6" fillId="0" borderId="0" xfId="782" applyNumberFormat="1" applyAlignment="1">
      <alignment horizontal="center"/>
    </xf>
    <xf numFmtId="0" fontId="6" fillId="0" borderId="0" xfId="782" applyAlignment="1">
      <alignment vertical="center"/>
    </xf>
    <xf numFmtId="0" fontId="6" fillId="0" borderId="0" xfId="545" applyAlignment="1"/>
    <xf numFmtId="0" fontId="26" fillId="0" borderId="0" xfId="782" applyFont="1" applyFill="1" applyAlignment="1" applyProtection="1">
      <alignment horizontal="left" vertical="center"/>
    </xf>
    <xf numFmtId="4" fontId="26" fillId="0" borderId="0" xfId="782" applyNumberFormat="1" applyFont="1" applyFill="1" applyAlignment="1" applyProtection="1">
      <alignment horizontal="center" vertical="center"/>
    </xf>
    <xf numFmtId="196" fontId="32" fillId="0" borderId="0" xfId="782" applyNumberFormat="1" applyFont="1" applyFill="1" applyAlignment="1">
      <alignment horizontal="center" vertical="center"/>
    </xf>
    <xf numFmtId="0" fontId="26" fillId="0" borderId="0" xfId="782" applyFont="1" applyFill="1" applyAlignment="1">
      <alignment horizontal="center" vertical="center"/>
    </xf>
    <xf numFmtId="0" fontId="28" fillId="0" borderId="1" xfId="780" applyNumberFormat="1" applyFont="1" applyFill="1" applyBorder="1" applyAlignment="1" applyProtection="1">
      <alignment horizontal="center" vertical="center"/>
    </xf>
    <xf numFmtId="49" fontId="28" fillId="0" borderId="1" xfId="783" applyNumberFormat="1" applyFont="1" applyFill="1" applyBorder="1" applyAlignment="1" applyProtection="1">
      <alignment vertical="center"/>
    </xf>
    <xf numFmtId="199" fontId="28" fillId="0" borderId="1" xfId="953" applyNumberFormat="1" applyFont="1" applyFill="1" applyBorder="1" applyAlignment="1">
      <alignment horizontal="center" vertical="center" wrapText="1"/>
    </xf>
    <xf numFmtId="0" fontId="7" fillId="0" borderId="0" xfId="1011" applyFont="1">
      <alignment vertical="center"/>
    </xf>
    <xf numFmtId="49" fontId="26" fillId="0" borderId="1" xfId="783" applyNumberFormat="1" applyFont="1" applyFill="1" applyBorder="1" applyAlignment="1" applyProtection="1">
      <alignment horizontal="center" vertical="center"/>
    </xf>
    <xf numFmtId="199" fontId="26" fillId="0" borderId="1" xfId="0" applyNumberFormat="1" applyFont="1" applyBorder="1" applyAlignment="1">
      <alignment horizontal="center" vertical="center" wrapText="1"/>
    </xf>
    <xf numFmtId="199" fontId="26" fillId="0" borderId="1" xfId="721" applyNumberFormat="1" applyFont="1" applyFill="1" applyBorder="1" applyAlignment="1">
      <alignment horizontal="center" vertical="center" wrapText="1"/>
    </xf>
    <xf numFmtId="199" fontId="26" fillId="0" borderId="3" xfId="0" applyNumberFormat="1" applyFont="1" applyBorder="1" applyAlignment="1">
      <alignment horizontal="center" vertical="center" wrapText="1"/>
    </xf>
    <xf numFmtId="49" fontId="13" fillId="0" borderId="1" xfId="761" applyNumberFormat="1" applyFont="1" applyBorder="1" applyAlignment="1">
      <alignment horizontal="center" vertical="center" wrapText="1"/>
    </xf>
    <xf numFmtId="199" fontId="33" fillId="0" borderId="3" xfId="0" applyNumberFormat="1" applyFont="1" applyBorder="1" applyAlignment="1">
      <alignment horizontal="center" vertical="center" wrapText="1"/>
    </xf>
    <xf numFmtId="199" fontId="28" fillId="0" borderId="1" xfId="953" applyNumberFormat="1" applyFont="1" applyBorder="1" applyAlignment="1">
      <alignment horizontal="center" vertical="center" wrapText="1"/>
    </xf>
    <xf numFmtId="49" fontId="28" fillId="0" borderId="1" xfId="761" applyNumberFormat="1" applyFont="1" applyFill="1" applyBorder="1" applyAlignment="1" applyProtection="1">
      <alignment vertical="center"/>
    </xf>
    <xf numFmtId="199" fontId="28" fillId="0" borderId="1" xfId="721" applyNumberFormat="1" applyFont="1" applyBorder="1" applyAlignment="1">
      <alignment horizontal="center" vertical="center" wrapText="1"/>
    </xf>
    <xf numFmtId="0" fontId="6" fillId="0" borderId="0" xfId="545" applyAlignment="1">
      <alignment horizontal="center"/>
    </xf>
    <xf numFmtId="199" fontId="26" fillId="0" borderId="1" xfId="0" applyNumberFormat="1" applyFont="1" applyBorder="1" applyAlignment="1">
      <alignment horizontal="right" vertical="center" wrapText="1"/>
    </xf>
    <xf numFmtId="199" fontId="26" fillId="0" borderId="1" xfId="721" applyNumberFormat="1" applyFont="1" applyFill="1" applyBorder="1" applyAlignment="1">
      <alignment horizontal="right" vertical="center" wrapText="1"/>
    </xf>
    <xf numFmtId="200" fontId="28" fillId="0" borderId="1" xfId="3" applyNumberFormat="1" applyFont="1" applyFill="1" applyBorder="1" applyAlignment="1">
      <alignment horizontal="right" vertical="center" wrapText="1"/>
    </xf>
    <xf numFmtId="0" fontId="6" fillId="0" borderId="0" xfId="1012">
      <alignment vertical="center"/>
    </xf>
    <xf numFmtId="0" fontId="8" fillId="0" borderId="0" xfId="1012" applyFont="1" applyAlignment="1">
      <alignment horizontal="center" vertical="center" wrapText="1"/>
    </xf>
    <xf numFmtId="0" fontId="6" fillId="0" borderId="0" xfId="1012" applyFill="1">
      <alignment vertical="center"/>
    </xf>
    <xf numFmtId="0" fontId="2" fillId="0" borderId="0" xfId="0" applyFont="1" applyFill="1" applyAlignment="1">
      <alignment vertical="center"/>
    </xf>
    <xf numFmtId="0" fontId="34" fillId="0" borderId="0" xfId="834" applyFont="1" applyAlignment="1">
      <alignment horizontal="center" vertical="center" shrinkToFit="1"/>
    </xf>
    <xf numFmtId="0" fontId="11" fillId="0" borderId="0" xfId="834" applyFont="1" applyAlignment="1">
      <alignment horizontal="center" vertical="center" shrinkToFit="1"/>
    </xf>
    <xf numFmtId="0" fontId="13" fillId="0" borderId="0" xfId="834" applyFont="1" applyBorder="1" applyAlignment="1">
      <alignment horizontal="left" vertical="center" wrapText="1"/>
    </xf>
    <xf numFmtId="0" fontId="13" fillId="0" borderId="0" xfId="0" applyFont="1" applyFill="1" applyAlignment="1">
      <alignment horizontal="right"/>
    </xf>
    <xf numFmtId="0" fontId="28" fillId="0" borderId="1" xfId="1016" applyFont="1" applyBorder="1" applyAlignment="1">
      <alignment horizontal="center" vertical="center"/>
    </xf>
    <xf numFmtId="49" fontId="28" fillId="0" borderId="1" xfId="0" applyNumberFormat="1" applyFont="1" applyFill="1" applyBorder="1" applyAlignment="1" applyProtection="1">
      <alignment vertical="center" wrapText="1"/>
    </xf>
    <xf numFmtId="199" fontId="26" fillId="0" borderId="1" xfId="1" applyNumberFormat="1" applyFont="1" applyBorder="1" applyAlignment="1">
      <alignment horizontal="right" vertical="center" wrapText="1"/>
    </xf>
    <xf numFmtId="0" fontId="26" fillId="0" borderId="1" xfId="512"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35" fillId="0" borderId="1" xfId="1012" applyFont="1" applyFill="1" applyBorder="1">
      <alignment vertical="center"/>
    </xf>
    <xf numFmtId="0" fontId="35" fillId="0" borderId="0" xfId="1012" applyFont="1" applyAlignment="1">
      <alignment horizontal="left" vertical="center" wrapText="1"/>
    </xf>
    <xf numFmtId="0" fontId="0" fillId="0" borderId="0" xfId="0" applyAlignment="1">
      <alignment horizontal="center"/>
    </xf>
    <xf numFmtId="0" fontId="11" fillId="0" borderId="0" xfId="833" applyFont="1" applyFill="1" applyAlignment="1">
      <alignment horizontal="center" vertical="center" shrinkToFit="1"/>
    </xf>
    <xf numFmtId="0" fontId="13" fillId="0" borderId="0" xfId="833" applyFont="1" applyFill="1" applyAlignment="1">
      <alignment horizontal="left" vertical="center" wrapText="1"/>
    </xf>
    <xf numFmtId="0" fontId="13" fillId="0" borderId="0" xfId="833" applyFont="1" applyFill="1" applyAlignment="1">
      <alignment horizontal="center" vertical="center" wrapText="1"/>
    </xf>
    <xf numFmtId="198" fontId="26" fillId="0" borderId="0" xfId="1014" applyNumberFormat="1" applyFont="1" applyFill="1" applyBorder="1" applyAlignment="1">
      <alignment horizontal="center" vertical="center"/>
    </xf>
    <xf numFmtId="0" fontId="28" fillId="0" borderId="1" xfId="1014" applyFont="1" applyFill="1" applyBorder="1" applyAlignment="1">
      <alignment horizontal="center" vertical="center"/>
    </xf>
    <xf numFmtId="198" fontId="28" fillId="0" borderId="1" xfId="1012" applyNumberFormat="1" applyFont="1" applyFill="1" applyBorder="1" applyAlignment="1">
      <alignment horizontal="center" vertical="center" wrapText="1"/>
    </xf>
    <xf numFmtId="0" fontId="0" fillId="0" borderId="0" xfId="0" applyFont="1" applyAlignment="1"/>
    <xf numFmtId="199" fontId="28" fillId="0" borderId="1" xfId="1012" applyNumberFormat="1" applyFont="1" applyFill="1" applyBorder="1" applyAlignment="1">
      <alignment horizontal="center" vertical="center" wrapText="1"/>
    </xf>
    <xf numFmtId="199" fontId="26" fillId="0" borderId="1" xfId="1012" applyNumberFormat="1" applyFont="1" applyFill="1" applyBorder="1" applyAlignment="1">
      <alignment horizontal="center" vertical="center" wrapText="1"/>
    </xf>
    <xf numFmtId="200" fontId="26" fillId="0" borderId="1" xfId="1012" applyNumberFormat="1" applyFont="1" applyFill="1" applyBorder="1" applyAlignment="1">
      <alignment horizontal="center" vertical="center" wrapText="1"/>
    </xf>
    <xf numFmtId="0" fontId="26" fillId="0" borderId="1" xfId="0" applyFont="1" applyBorder="1" applyAlignment="1">
      <alignment horizontal="left" vertical="center" wrapText="1"/>
    </xf>
    <xf numFmtId="199" fontId="26" fillId="0" borderId="2" xfId="0" applyNumberFormat="1" applyFont="1" applyBorder="1" applyAlignment="1" applyProtection="1">
      <alignment horizontal="center" vertical="center" wrapText="1"/>
      <protection locked="0"/>
    </xf>
    <xf numFmtId="199" fontId="26" fillId="0" borderId="2" xfId="0" applyNumberFormat="1" applyFont="1" applyBorder="1" applyAlignment="1">
      <alignment horizontal="center" vertical="center" wrapText="1"/>
    </xf>
    <xf numFmtId="200" fontId="26" fillId="0" borderId="1" xfId="1012" applyNumberFormat="1" applyFont="1" applyBorder="1" applyAlignment="1">
      <alignment horizontal="center" vertical="center" wrapText="1"/>
    </xf>
    <xf numFmtId="200" fontId="28" fillId="0" borderId="1" xfId="1012" applyNumberFormat="1" applyFont="1" applyFill="1" applyBorder="1" applyAlignment="1">
      <alignment horizontal="center" vertical="center" wrapText="1"/>
    </xf>
    <xf numFmtId="200" fontId="28" fillId="0" borderId="1" xfId="1012" applyNumberFormat="1" applyFont="1" applyBorder="1" applyAlignment="1">
      <alignment horizontal="center" vertical="center" wrapText="1"/>
    </xf>
    <xf numFmtId="49" fontId="26" fillId="0" borderId="1" xfId="0" applyNumberFormat="1" applyFont="1" applyFill="1" applyBorder="1" applyAlignment="1" applyProtection="1">
      <alignment vertical="center" wrapText="1"/>
    </xf>
    <xf numFmtId="0" fontId="28" fillId="0" borderId="1" xfId="1012" applyFont="1" applyFill="1" applyBorder="1" applyAlignment="1">
      <alignment horizontal="distributed" vertical="center" wrapText="1"/>
    </xf>
    <xf numFmtId="0" fontId="28" fillId="0" borderId="1" xfId="512" applyNumberFormat="1" applyFont="1" applyFill="1" applyBorder="1" applyAlignment="1">
      <alignment horizontal="left" vertical="center" wrapText="1"/>
    </xf>
    <xf numFmtId="0" fontId="28" fillId="0" borderId="1" xfId="512" applyNumberFormat="1" applyFont="1" applyFill="1" applyBorder="1" applyAlignment="1">
      <alignment horizontal="left" vertical="center" wrapText="1" indent="1"/>
    </xf>
    <xf numFmtId="199" fontId="13" fillId="0" borderId="1" xfId="0" applyNumberFormat="1" applyFont="1" applyFill="1" applyBorder="1" applyAlignment="1">
      <alignment horizontal="center" vertical="center" wrapText="1"/>
    </xf>
    <xf numFmtId="0" fontId="28" fillId="0" borderId="1" xfId="1012" applyFont="1" applyFill="1" applyBorder="1" applyAlignment="1">
      <alignment horizontal="left" vertical="center" wrapText="1"/>
    </xf>
    <xf numFmtId="199" fontId="12" fillId="0" borderId="1" xfId="0" applyNumberFormat="1" applyFont="1" applyFill="1" applyBorder="1" applyAlignment="1">
      <alignment horizontal="center" vertical="center" wrapText="1"/>
    </xf>
    <xf numFmtId="41" fontId="0" fillId="0" borderId="0" xfId="0" applyNumberFormat="1" applyAlignment="1">
      <alignment horizontal="center"/>
    </xf>
    <xf numFmtId="199" fontId="0" fillId="0" borderId="0" xfId="0" applyNumberFormat="1" applyAlignment="1">
      <alignment horizontal="center"/>
    </xf>
    <xf numFmtId="0" fontId="6" fillId="0" borderId="0" xfId="512" applyAlignment="1"/>
    <xf numFmtId="0" fontId="6" fillId="0" borderId="0" xfId="512" applyAlignment="1">
      <alignment horizontal="center"/>
    </xf>
    <xf numFmtId="0" fontId="36" fillId="2" borderId="0" xfId="512" applyFont="1" applyFill="1" applyAlignment="1">
      <alignment horizontal="center"/>
    </xf>
    <xf numFmtId="0" fontId="11" fillId="0" borderId="0" xfId="833" applyFont="1" applyAlignment="1">
      <alignment horizontal="center" vertical="center" shrinkToFit="1"/>
    </xf>
    <xf numFmtId="0" fontId="37" fillId="2" borderId="0" xfId="833" applyFont="1" applyFill="1" applyAlignment="1">
      <alignment horizontal="center" vertical="center" shrinkToFit="1"/>
    </xf>
    <xf numFmtId="0" fontId="13" fillId="0" borderId="0" xfId="833" applyFont="1" applyAlignment="1">
      <alignment horizontal="left" vertical="center" wrapText="1"/>
    </xf>
    <xf numFmtId="0" fontId="13" fillId="0" borderId="0" xfId="833" applyFont="1" applyAlignment="1">
      <alignment horizontal="center" vertical="center" wrapText="1"/>
    </xf>
    <xf numFmtId="0" fontId="38" fillId="0" borderId="0" xfId="833" applyFont="1" applyFill="1" applyAlignment="1">
      <alignment horizontal="center" vertical="center" wrapText="1"/>
    </xf>
    <xf numFmtId="0" fontId="26" fillId="0" borderId="0" xfId="512" applyFont="1" applyAlignment="1">
      <alignment horizontal="right" vertical="center"/>
    </xf>
    <xf numFmtId="0" fontId="28" fillId="0" borderId="1" xfId="512" applyFont="1" applyFill="1" applyBorder="1" applyAlignment="1">
      <alignment horizontal="center" vertical="center" wrapText="1"/>
    </xf>
    <xf numFmtId="199" fontId="39" fillId="0" borderId="1" xfId="1"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200" fontId="12" fillId="0" borderId="1" xfId="833" applyNumberFormat="1" applyFont="1" applyFill="1" applyBorder="1" applyAlignment="1">
      <alignment horizontal="right" vertical="center" wrapText="1"/>
    </xf>
    <xf numFmtId="0" fontId="9" fillId="2" borderId="1" xfId="0" applyFont="1" applyFill="1" applyBorder="1" applyAlignment="1" applyProtection="1">
      <alignment horizontal="center" vertical="center"/>
      <protection locked="0"/>
    </xf>
    <xf numFmtId="200" fontId="13" fillId="0" borderId="1" xfId="0" applyNumberFormat="1" applyFont="1" applyBorder="1" applyAlignment="1">
      <alignment horizontal="right" vertical="center" wrapText="1"/>
    </xf>
    <xf numFmtId="0" fontId="9" fillId="0" borderId="1" xfId="0" applyNumberFormat="1" applyFont="1" applyFill="1" applyBorder="1" applyAlignment="1" applyProtection="1">
      <alignment horizontal="center" vertical="center"/>
    </xf>
    <xf numFmtId="200" fontId="13" fillId="0" borderId="1" xfId="833" applyNumberFormat="1" applyFont="1" applyFill="1" applyBorder="1" applyAlignment="1">
      <alignment horizontal="right" vertical="center" wrapText="1"/>
    </xf>
    <xf numFmtId="3" fontId="9" fillId="2" borderId="1" xfId="0" applyNumberFormat="1" applyFont="1" applyFill="1" applyBorder="1" applyAlignment="1" applyProtection="1">
      <alignment horizontal="center" vertical="center" wrapText="1"/>
      <protection locked="0"/>
    </xf>
    <xf numFmtId="3" fontId="9" fillId="0" borderId="1" xfId="0" applyNumberFormat="1" applyFont="1" applyFill="1" applyBorder="1" applyAlignment="1" applyProtection="1">
      <alignment horizontal="center" vertical="center" wrapText="1"/>
      <protection locked="0"/>
    </xf>
    <xf numFmtId="200" fontId="13" fillId="0" borderId="1" xfId="0" applyNumberFormat="1" applyFont="1" applyFill="1" applyBorder="1" applyAlignment="1">
      <alignment horizontal="right" vertical="center" wrapText="1"/>
    </xf>
    <xf numFmtId="4" fontId="31" fillId="0" borderId="1" xfId="492" applyNumberFormat="1" applyFont="1" applyFill="1" applyBorder="1" applyAlignment="1" applyProtection="1">
      <alignment horizontal="center" vertical="center"/>
    </xf>
    <xf numFmtId="4" fontId="40" fillId="0" borderId="1" xfId="492" applyNumberFormat="1" applyFont="1" applyFill="1" applyBorder="1" applyAlignment="1" applyProtection="1">
      <alignment horizontal="center" vertical="center"/>
    </xf>
    <xf numFmtId="199" fontId="28" fillId="0" borderId="1" xfId="833" applyNumberFormat="1" applyFont="1" applyFill="1" applyBorder="1" applyAlignment="1">
      <alignment horizontal="center" vertical="center" wrapText="1"/>
    </xf>
    <xf numFmtId="199" fontId="26" fillId="0" borderId="1" xfId="833" applyNumberFormat="1" applyFont="1" applyFill="1" applyBorder="1" applyAlignment="1">
      <alignment horizontal="center" vertical="center" wrapText="1"/>
    </xf>
    <xf numFmtId="199" fontId="26" fillId="2" borderId="1" xfId="833" applyNumberFormat="1" applyFont="1" applyFill="1" applyBorder="1" applyAlignment="1">
      <alignment horizontal="center" vertical="center" wrapText="1"/>
    </xf>
    <xf numFmtId="199" fontId="28" fillId="2" borderId="1" xfId="1012" applyNumberFormat="1" applyFont="1" applyFill="1" applyBorder="1" applyAlignment="1">
      <alignment horizontal="center" vertical="center" wrapText="1"/>
    </xf>
    <xf numFmtId="199" fontId="26" fillId="2" borderId="1" xfId="1012" applyNumberFormat="1" applyFont="1" applyFill="1" applyBorder="1" applyAlignment="1">
      <alignment horizontal="center" vertical="center" wrapText="1"/>
    </xf>
    <xf numFmtId="199" fontId="26" fillId="0" borderId="1" xfId="1209" applyNumberFormat="1" applyFont="1" applyFill="1" applyBorder="1" applyAlignment="1">
      <alignment horizontal="center" vertical="center" wrapText="1"/>
    </xf>
    <xf numFmtId="199" fontId="28" fillId="0" borderId="1" xfId="1209" applyNumberFormat="1" applyFont="1" applyFill="1" applyBorder="1" applyAlignment="1">
      <alignment horizontal="center" vertical="center" wrapText="1"/>
    </xf>
    <xf numFmtId="200" fontId="12" fillId="0" borderId="1" xfId="0" applyNumberFormat="1" applyFont="1" applyFill="1" applyBorder="1" applyAlignment="1">
      <alignment horizontal="right" vertical="center" wrapText="1"/>
    </xf>
    <xf numFmtId="0" fontId="12" fillId="0" borderId="1" xfId="0" applyFont="1" applyFill="1" applyBorder="1" applyAlignment="1">
      <alignment horizontal="distributed" vertical="center" wrapText="1"/>
    </xf>
    <xf numFmtId="49" fontId="28" fillId="0" borderId="1" xfId="0" applyNumberFormat="1" applyFont="1" applyFill="1" applyBorder="1" applyAlignment="1" applyProtection="1">
      <alignment horizontal="left" vertical="center" wrapText="1"/>
    </xf>
    <xf numFmtId="199" fontId="28" fillId="0" borderId="1" xfId="0" applyNumberFormat="1" applyFont="1" applyFill="1" applyBorder="1" applyAlignment="1">
      <alignment horizontal="center" vertical="center" wrapText="1"/>
    </xf>
    <xf numFmtId="199" fontId="28" fillId="2" borderId="1" xfId="1" applyNumberFormat="1" applyFont="1" applyFill="1" applyBorder="1" applyAlignment="1">
      <alignment horizontal="center" vertical="center" wrapText="1"/>
    </xf>
    <xf numFmtId="41" fontId="6" fillId="0" borderId="0" xfId="512" applyNumberFormat="1" applyAlignment="1">
      <alignment horizontal="center"/>
    </xf>
    <xf numFmtId="199" fontId="6" fillId="0" borderId="0" xfId="512" applyNumberFormat="1" applyAlignment="1">
      <alignment horizontal="center"/>
    </xf>
    <xf numFmtId="0" fontId="26" fillId="0" borderId="0" xfId="512" applyFont="1" applyAlignment="1"/>
    <xf numFmtId="0" fontId="35" fillId="0" borderId="0" xfId="512" applyFont="1" applyAlignment="1"/>
    <xf numFmtId="0" fontId="6" fillId="0" borderId="0" xfId="512" applyFill="1" applyAlignment="1">
      <alignment horizontal="center"/>
    </xf>
    <xf numFmtId="0" fontId="11" fillId="3" borderId="0" xfId="833" applyFont="1" applyFill="1" applyAlignment="1">
      <alignment horizontal="center" vertical="center" shrinkToFit="1"/>
    </xf>
    <xf numFmtId="0" fontId="41" fillId="3" borderId="0" xfId="833" applyFont="1" applyFill="1" applyAlignment="1">
      <alignment vertical="center" shrinkToFit="1"/>
    </xf>
    <xf numFmtId="0" fontId="13" fillId="3" borderId="0" xfId="833" applyFont="1" applyFill="1" applyAlignment="1">
      <alignment horizontal="left" vertical="center" wrapText="1"/>
    </xf>
    <xf numFmtId="0" fontId="13" fillId="3" borderId="0" xfId="833" applyFont="1" applyFill="1" applyAlignment="1">
      <alignment horizontal="center" vertical="center" wrapText="1"/>
    </xf>
    <xf numFmtId="0" fontId="26" fillId="3" borderId="0" xfId="512" applyFont="1" applyFill="1" applyAlignment="1">
      <alignment horizontal="center" vertical="center"/>
    </xf>
    <xf numFmtId="198" fontId="6" fillId="3" borderId="0" xfId="1014" applyNumberFormat="1" applyFont="1" applyFill="1" applyBorder="1" applyAlignment="1">
      <alignment vertical="center"/>
    </xf>
    <xf numFmtId="0" fontId="28" fillId="0" borderId="1" xfId="1014" applyFont="1" applyFill="1" applyBorder="1" applyAlignment="1">
      <alignment horizontal="distributed" vertical="center" wrapText="1" indent="3"/>
    </xf>
    <xf numFmtId="0" fontId="6" fillId="3" borderId="0" xfId="512" applyFill="1" applyAlignment="1"/>
    <xf numFmtId="41" fontId="12" fillId="0" borderId="1" xfId="0" applyNumberFormat="1" applyFont="1" applyFill="1" applyBorder="1" applyAlignment="1">
      <alignment horizontal="center" vertical="center" wrapText="1"/>
    </xf>
    <xf numFmtId="0" fontId="6" fillId="3" borderId="0" xfId="545" applyFill="1" applyAlignment="1"/>
    <xf numFmtId="41" fontId="26" fillId="0" borderId="1" xfId="1012" applyNumberFormat="1" applyFont="1" applyFill="1" applyBorder="1" applyAlignment="1">
      <alignment horizontal="center" vertical="center" wrapText="1"/>
    </xf>
    <xf numFmtId="41" fontId="26" fillId="0" borderId="1" xfId="1012" applyNumberFormat="1" applyFont="1" applyBorder="1" applyAlignment="1">
      <alignment horizontal="center" vertical="center" wrapText="1"/>
    </xf>
    <xf numFmtId="41" fontId="28" fillId="0" borderId="1" xfId="1012" applyNumberFormat="1" applyFont="1" applyFill="1" applyBorder="1" applyAlignment="1">
      <alignment horizontal="center" vertical="center" wrapText="1"/>
    </xf>
    <xf numFmtId="0" fontId="26" fillId="0" borderId="1" xfId="738" applyNumberFormat="1" applyFont="1" applyFill="1" applyBorder="1" applyAlignment="1">
      <alignment horizontal="left" vertical="center" wrapText="1"/>
    </xf>
    <xf numFmtId="0" fontId="28" fillId="0" borderId="1" xfId="1014" applyFont="1" applyFill="1" applyBorder="1" applyAlignment="1">
      <alignment horizontal="left" vertical="center" wrapText="1"/>
    </xf>
    <xf numFmtId="0" fontId="26" fillId="0" borderId="1" xfId="738" applyNumberFormat="1" applyFont="1" applyFill="1" applyBorder="1" applyAlignment="1">
      <alignment horizontal="left" vertical="center" wrapText="1" indent="2"/>
    </xf>
    <xf numFmtId="0" fontId="28" fillId="0" borderId="1" xfId="738" applyNumberFormat="1" applyFont="1" applyFill="1" applyBorder="1" applyAlignment="1">
      <alignment horizontal="left" vertical="center" wrapText="1" indent="1"/>
    </xf>
    <xf numFmtId="0" fontId="35" fillId="3" borderId="0" xfId="545" applyFont="1" applyFill="1" applyAlignment="1"/>
    <xf numFmtId="0" fontId="28" fillId="0" borderId="1" xfId="738" applyNumberFormat="1" applyFont="1" applyFill="1" applyBorder="1" applyAlignment="1">
      <alignment horizontal="left" vertical="center" wrapText="1"/>
    </xf>
    <xf numFmtId="41" fontId="6" fillId="0" borderId="0" xfId="512" applyNumberFormat="1" applyFill="1" applyAlignment="1">
      <alignment horizontal="center"/>
    </xf>
    <xf numFmtId="0" fontId="6" fillId="0" borderId="0" xfId="512" applyFill="1" applyAlignment="1"/>
    <xf numFmtId="197" fontId="26" fillId="0" borderId="0" xfId="745" applyNumberFormat="1" applyFont="1" applyFill="1" applyBorder="1" applyAlignment="1" applyProtection="1">
      <alignment horizontal="left" vertical="center"/>
    </xf>
    <xf numFmtId="0" fontId="26" fillId="0" borderId="0" xfId="512" applyFont="1" applyFill="1" applyBorder="1" applyAlignment="1">
      <alignment vertical="center"/>
    </xf>
    <xf numFmtId="0" fontId="26" fillId="0" borderId="0" xfId="512" applyFont="1" applyFill="1" applyAlignment="1">
      <alignment vertical="center"/>
    </xf>
    <xf numFmtId="197" fontId="30" fillId="0" borderId="0" xfId="745" applyNumberFormat="1" applyFont="1" applyFill="1" applyBorder="1" applyAlignment="1" applyProtection="1">
      <alignment horizontal="right" vertical="center"/>
    </xf>
    <xf numFmtId="41" fontId="28" fillId="0" borderId="1" xfId="1209" applyNumberFormat="1" applyFont="1" applyFill="1" applyBorder="1" applyAlignment="1">
      <alignment horizontal="right" vertical="center" wrapText="1"/>
    </xf>
    <xf numFmtId="0" fontId="42" fillId="3" borderId="0" xfId="1011" applyFont="1" applyFill="1">
      <alignment vertical="center"/>
    </xf>
    <xf numFmtId="41" fontId="26" fillId="0" borderId="1" xfId="1209"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41" fontId="9"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200" fontId="26" fillId="0" borderId="1" xfId="3" applyNumberFormat="1" applyFont="1" applyFill="1" applyBorder="1" applyAlignment="1">
      <alignment horizontal="right" vertical="center" wrapText="1"/>
    </xf>
    <xf numFmtId="41" fontId="26" fillId="0" borderId="1" xfId="833"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833" applyNumberFormat="1" applyFont="1" applyFill="1" applyBorder="1" applyAlignment="1">
      <alignment horizontal="right" vertical="center" wrapText="1"/>
    </xf>
    <xf numFmtId="0" fontId="12" fillId="0" borderId="1" xfId="0" applyFont="1" applyBorder="1" applyAlignment="1">
      <alignment horizontal="distributed" vertical="center" wrapText="1"/>
    </xf>
    <xf numFmtId="41" fontId="6" fillId="0" borderId="0" xfId="512" applyNumberFormat="1" applyFill="1" applyAlignment="1"/>
    <xf numFmtId="0" fontId="44" fillId="0" borderId="0" xfId="0" applyFont="1" applyAlignment="1"/>
    <xf numFmtId="0" fontId="0" fillId="0" borderId="0" xfId="0" applyFill="1" applyAlignment="1"/>
    <xf numFmtId="0" fontId="45" fillId="0" borderId="0" xfId="761" applyFont="1" applyFill="1" applyAlignment="1">
      <alignment horizontal="center" vertical="center"/>
    </xf>
    <xf numFmtId="0" fontId="44" fillId="0" borderId="0" xfId="0" applyFont="1" applyFill="1" applyAlignment="1"/>
    <xf numFmtId="0" fontId="13" fillId="0" borderId="0" xfId="761" applyFont="1" applyFill="1" applyAlignment="1">
      <alignment horizontal="left" vertical="center"/>
    </xf>
    <xf numFmtId="0" fontId="13" fillId="0" borderId="0" xfId="0" applyFont="1" applyFill="1" applyAlignment="1">
      <alignment vertical="center"/>
    </xf>
    <xf numFmtId="0" fontId="13" fillId="0" borderId="0" xfId="761" applyFont="1" applyFill="1" applyAlignment="1">
      <alignment horizontal="right" vertical="center"/>
    </xf>
    <xf numFmtId="199" fontId="6" fillId="0" borderId="0" xfId="512" applyNumberFormat="1" applyFont="1" applyFill="1" applyAlignment="1">
      <alignment horizontal="center" vertical="center" wrapText="1"/>
    </xf>
    <xf numFmtId="0" fontId="13" fillId="0" borderId="1" xfId="0" applyFont="1" applyFill="1" applyBorder="1" applyAlignment="1">
      <alignment horizontal="left" vertical="center" wrapText="1"/>
    </xf>
    <xf numFmtId="199" fontId="26" fillId="0" borderId="1" xfId="0" applyNumberFormat="1" applyFont="1" applyFill="1" applyBorder="1" applyAlignment="1">
      <alignment vertical="center" wrapText="1"/>
    </xf>
    <xf numFmtId="200" fontId="26" fillId="0" borderId="1" xfId="3" applyNumberFormat="1" applyFont="1" applyFill="1" applyBorder="1" applyAlignment="1">
      <alignment vertical="center" wrapText="1"/>
    </xf>
    <xf numFmtId="0" fontId="7" fillId="0" borderId="0" xfId="1011" applyFont="1" applyFill="1" applyAlignment="1">
      <alignment horizontal="center" vertical="center"/>
    </xf>
    <xf numFmtId="0" fontId="13" fillId="0" borderId="1" xfId="0" applyFont="1" applyBorder="1" applyAlignment="1">
      <alignment horizontal="left" vertical="center" wrapText="1"/>
    </xf>
    <xf numFmtId="0" fontId="7" fillId="3" borderId="0" xfId="1011" applyFont="1" applyFill="1" applyAlignment="1">
      <alignment horizontal="center" vertical="center"/>
    </xf>
    <xf numFmtId="0" fontId="12" fillId="0" borderId="1" xfId="0" applyFont="1" applyFill="1" applyBorder="1" applyAlignment="1">
      <alignment horizontal="center" vertical="center" wrapText="1"/>
    </xf>
    <xf numFmtId="199" fontId="28" fillId="0" borderId="1" xfId="0" applyNumberFormat="1" applyFont="1" applyFill="1" applyBorder="1" applyAlignment="1">
      <alignment vertical="center" wrapText="1"/>
    </xf>
    <xf numFmtId="200" fontId="28" fillId="0" borderId="1" xfId="3" applyNumberFormat="1" applyFont="1" applyFill="1" applyBorder="1" applyAlignment="1">
      <alignment vertical="center" wrapText="1"/>
    </xf>
    <xf numFmtId="0" fontId="46" fillId="0" borderId="0" xfId="0" applyFont="1" applyFill="1" applyAlignment="1">
      <alignment horizontal="left" vertical="center" wrapText="1"/>
    </xf>
    <xf numFmtId="0" fontId="7" fillId="0" borderId="0" xfId="1012" applyFont="1" applyFill="1" applyProtection="1">
      <alignment vertical="center"/>
    </xf>
    <xf numFmtId="0" fontId="35" fillId="0" borderId="0" xfId="1012" applyFont="1" applyFill="1" applyAlignment="1" applyProtection="1">
      <alignment horizontal="center" vertical="center"/>
    </xf>
    <xf numFmtId="0" fontId="6" fillId="0" borderId="0" xfId="1012" applyProtection="1">
      <alignment vertical="center"/>
    </xf>
    <xf numFmtId="0" fontId="35" fillId="0" borderId="0" xfId="1012" applyFont="1" applyProtection="1">
      <alignment vertical="center"/>
    </xf>
    <xf numFmtId="0" fontId="46" fillId="0" borderId="0" xfId="0" applyFont="1" applyAlignment="1"/>
    <xf numFmtId="0" fontId="35" fillId="0" borderId="0" xfId="1012" applyFont="1" applyFill="1" applyProtection="1">
      <alignment vertical="center"/>
    </xf>
    <xf numFmtId="0" fontId="6" fillId="0" borderId="0" xfId="1012" applyFill="1" applyProtection="1">
      <alignment vertical="center"/>
    </xf>
    <xf numFmtId="0" fontId="6" fillId="0" borderId="0" xfId="1012" applyFill="1" applyAlignment="1" applyProtection="1">
      <alignment horizontal="center" vertical="center"/>
    </xf>
    <xf numFmtId="198" fontId="6" fillId="0" borderId="0" xfId="1012" applyNumberFormat="1" applyFill="1" applyAlignment="1" applyProtection="1">
      <alignment horizontal="center" vertical="center"/>
    </xf>
    <xf numFmtId="199" fontId="6" fillId="0" borderId="0" xfId="512" applyNumberFormat="1" applyFill="1" applyAlignment="1" applyProtection="1"/>
    <xf numFmtId="0" fontId="47" fillId="0" borderId="0" xfId="1012" applyFont="1" applyFill="1" applyProtection="1">
      <alignment vertical="center"/>
    </xf>
    <xf numFmtId="0" fontId="48" fillId="0" borderId="0" xfId="1012" applyFont="1" applyFill="1" applyAlignment="1" applyProtection="1">
      <alignment horizontal="center" vertical="center"/>
    </xf>
    <xf numFmtId="199" fontId="47" fillId="0" borderId="0" xfId="512" applyNumberFormat="1" applyFont="1" applyFill="1" applyAlignment="1" applyProtection="1"/>
    <xf numFmtId="0" fontId="49" fillId="0" borderId="0" xfId="1012" applyFont="1" applyFill="1" applyProtection="1">
      <alignment vertical="center"/>
    </xf>
    <xf numFmtId="0" fontId="40" fillId="0" borderId="0" xfId="1012" applyFont="1" applyFill="1" applyProtection="1">
      <alignment vertical="center"/>
    </xf>
    <xf numFmtId="0" fontId="40" fillId="0" borderId="0" xfId="1012" applyFont="1" applyFill="1" applyAlignment="1" applyProtection="1">
      <alignment horizontal="center" vertical="center"/>
    </xf>
    <xf numFmtId="198" fontId="40" fillId="0" borderId="0" xfId="1012" applyNumberFormat="1" applyFont="1" applyFill="1" applyBorder="1" applyAlignment="1" applyProtection="1">
      <alignment horizontal="center" vertical="center"/>
    </xf>
    <xf numFmtId="199" fontId="49" fillId="0" borderId="0" xfId="512" applyNumberFormat="1" applyFont="1" applyFill="1" applyAlignment="1" applyProtection="1"/>
    <xf numFmtId="198" fontId="50" fillId="0" borderId="7" xfId="1012" applyNumberFormat="1" applyFont="1" applyFill="1" applyBorder="1" applyAlignment="1" applyProtection="1">
      <alignment horizontal="center" vertical="center" wrapText="1"/>
    </xf>
    <xf numFmtId="0" fontId="50" fillId="0" borderId="1" xfId="1012" applyFont="1" applyFill="1" applyBorder="1" applyAlignment="1" applyProtection="1">
      <alignment horizontal="distributed" vertical="center" wrapText="1" indent="3"/>
    </xf>
    <xf numFmtId="198" fontId="50" fillId="0" borderId="1" xfId="1012" applyNumberFormat="1" applyFont="1" applyFill="1" applyBorder="1" applyAlignment="1" applyProtection="1">
      <alignment horizontal="center" vertical="center" wrapText="1"/>
    </xf>
    <xf numFmtId="0" fontId="51" fillId="0" borderId="0" xfId="1012" applyFont="1" applyFill="1" applyAlignment="1" applyProtection="1">
      <alignment horizontal="center" vertical="center" wrapText="1"/>
    </xf>
    <xf numFmtId="0" fontId="51" fillId="0" borderId="0" xfId="1012" applyFont="1" applyFill="1" applyAlignment="1" applyProtection="1">
      <alignment horizontal="center" vertical="center"/>
    </xf>
    <xf numFmtId="0" fontId="50" fillId="0" borderId="8" xfId="0" applyFont="1" applyFill="1" applyBorder="1" applyAlignment="1" applyProtection="1">
      <alignment horizontal="left" vertical="center"/>
    </xf>
    <xf numFmtId="49" fontId="50" fillId="0" borderId="1" xfId="0" applyNumberFormat="1" applyFont="1" applyFill="1" applyBorder="1" applyAlignment="1" applyProtection="1">
      <alignment horizontal="left" vertical="center" wrapText="1"/>
    </xf>
    <xf numFmtId="3" fontId="50" fillId="0" borderId="1" xfId="0" applyNumberFormat="1" applyFont="1" applyFill="1" applyBorder="1" applyAlignment="1" applyProtection="1">
      <alignment horizontal="center" vertical="center"/>
      <protection locked="0"/>
    </xf>
    <xf numFmtId="200" fontId="50" fillId="0" borderId="1" xfId="3" applyNumberFormat="1" applyFont="1" applyFill="1" applyBorder="1" applyAlignment="1" applyProtection="1">
      <alignment horizontal="center" vertical="center" wrapText="1" shrinkToFit="1"/>
      <protection locked="0"/>
    </xf>
    <xf numFmtId="0" fontId="49" fillId="0" borderId="0" xfId="1011" applyFont="1" applyFill="1" applyProtection="1">
      <alignment vertical="center"/>
    </xf>
    <xf numFmtId="0" fontId="40" fillId="0" borderId="8" xfId="0" applyFont="1" applyFill="1" applyBorder="1" applyAlignment="1" applyProtection="1">
      <alignment horizontal="left" vertical="center"/>
    </xf>
    <xf numFmtId="49" fontId="40" fillId="0" borderId="1" xfId="0" applyNumberFormat="1" applyFont="1" applyFill="1" applyBorder="1" applyAlignment="1" applyProtection="1">
      <alignment horizontal="left" vertical="center" wrapText="1"/>
    </xf>
    <xf numFmtId="3" fontId="40" fillId="0" borderId="1" xfId="0" applyNumberFormat="1" applyFont="1" applyFill="1" applyBorder="1" applyAlignment="1" applyProtection="1">
      <alignment horizontal="center" vertical="center"/>
      <protection locked="0"/>
    </xf>
    <xf numFmtId="200" fontId="40" fillId="0" borderId="1" xfId="3" applyNumberFormat="1" applyFont="1" applyFill="1" applyBorder="1" applyAlignment="1" applyProtection="1">
      <alignment horizontal="center" vertical="center" wrapText="1" shrinkToFit="1"/>
      <protection locked="0"/>
    </xf>
    <xf numFmtId="3" fontId="40" fillId="0" borderId="2" xfId="0" applyNumberFormat="1" applyFont="1" applyFill="1" applyBorder="1" applyAlignment="1" applyProtection="1">
      <alignment horizontal="center" vertical="center"/>
      <protection locked="0"/>
    </xf>
    <xf numFmtId="3" fontId="40" fillId="0" borderId="3" xfId="0" applyNumberFormat="1" applyFont="1" applyFill="1" applyBorder="1" applyAlignment="1" applyProtection="1">
      <alignment horizontal="center" vertical="center"/>
      <protection locked="0"/>
    </xf>
    <xf numFmtId="3" fontId="40" fillId="0" borderId="4" xfId="0" applyNumberFormat="1" applyFont="1" applyFill="1" applyBorder="1" applyAlignment="1" applyProtection="1">
      <alignment horizontal="center" vertical="center"/>
      <protection locked="0"/>
    </xf>
    <xf numFmtId="0" fontId="40" fillId="0" borderId="9" xfId="0" applyFont="1" applyFill="1" applyBorder="1" applyAlignment="1">
      <alignment horizontal="left" vertical="center"/>
    </xf>
    <xf numFmtId="49" fontId="40" fillId="0" borderId="1" xfId="0" applyNumberFormat="1" applyFont="1" applyFill="1" applyBorder="1" applyAlignment="1">
      <alignment horizontal="left" vertical="center" wrapText="1" indent="4"/>
    </xf>
    <xf numFmtId="49" fontId="40" fillId="0" borderId="8" xfId="0" applyNumberFormat="1" applyFont="1" applyFill="1" applyBorder="1" applyAlignment="1" applyProtection="1">
      <alignment horizontal="left" vertical="center" wrapText="1"/>
    </xf>
    <xf numFmtId="49" fontId="50" fillId="0" borderId="8" xfId="0" applyNumberFormat="1" applyFont="1" applyFill="1" applyBorder="1" applyAlignment="1" applyProtection="1">
      <alignment horizontal="left" vertical="center" wrapText="1"/>
    </xf>
    <xf numFmtId="3" fontId="50" fillId="0" borderId="1" xfId="0" applyNumberFormat="1" applyFont="1" applyFill="1" applyBorder="1" applyAlignment="1" applyProtection="1">
      <alignment horizontal="center" vertical="center"/>
    </xf>
    <xf numFmtId="49" fontId="52" fillId="0" borderId="8" xfId="0" applyNumberFormat="1" applyFont="1" applyFill="1" applyBorder="1" applyAlignment="1" applyProtection="1">
      <alignment horizontal="distributed" vertical="center"/>
    </xf>
    <xf numFmtId="49" fontId="52" fillId="0" borderId="1" xfId="0" applyNumberFormat="1" applyFont="1" applyFill="1" applyBorder="1" applyAlignment="1" applyProtection="1">
      <alignment horizontal="distributed" vertical="center" wrapText="1"/>
    </xf>
    <xf numFmtId="49" fontId="50" fillId="0" borderId="7" xfId="997" applyNumberFormat="1" applyFont="1" applyFill="1" applyBorder="1" applyAlignment="1" applyProtection="1">
      <alignment horizontal="left" vertical="center"/>
    </xf>
    <xf numFmtId="0" fontId="50" fillId="0" borderId="1" xfId="1012" applyFont="1" applyFill="1" applyBorder="1" applyAlignment="1" applyProtection="1">
      <alignment horizontal="left" vertical="center" wrapText="1"/>
    </xf>
    <xf numFmtId="49" fontId="40" fillId="0" borderId="7" xfId="997" applyNumberFormat="1" applyFont="1" applyFill="1" applyBorder="1" applyAlignment="1" applyProtection="1">
      <alignment horizontal="left" vertical="center"/>
    </xf>
    <xf numFmtId="0" fontId="40" fillId="0" borderId="1" xfId="1012" applyFont="1" applyFill="1" applyBorder="1" applyAlignment="1" applyProtection="1">
      <alignment horizontal="left" vertical="center" wrapText="1"/>
    </xf>
    <xf numFmtId="3" fontId="40" fillId="0" borderId="1" xfId="0" applyNumberFormat="1" applyFont="1" applyFill="1" applyBorder="1" applyAlignment="1" applyProtection="1">
      <alignment horizontal="center" vertical="center"/>
    </xf>
    <xf numFmtId="0" fontId="53" fillId="0" borderId="0" xfId="1011" applyFont="1" applyFill="1" applyProtection="1">
      <alignment vertical="center"/>
    </xf>
    <xf numFmtId="0" fontId="51" fillId="0" borderId="0" xfId="1012" applyFont="1" applyFill="1" applyProtection="1">
      <alignment vertical="center"/>
    </xf>
    <xf numFmtId="0" fontId="50" fillId="0" borderId="1" xfId="1011" applyFont="1" applyFill="1" applyBorder="1" applyAlignment="1" applyProtection="1">
      <alignment horizontal="left" vertical="center" wrapText="1"/>
    </xf>
    <xf numFmtId="0" fontId="47" fillId="0" borderId="7" xfId="1012" applyFont="1" applyFill="1" applyBorder="1" applyAlignment="1" applyProtection="1">
      <alignment horizontal="left" vertical="center"/>
    </xf>
    <xf numFmtId="0" fontId="50" fillId="0" borderId="1" xfId="1012" applyFont="1" applyFill="1" applyBorder="1" applyAlignment="1" applyProtection="1">
      <alignment horizontal="distributed" vertical="center" wrapText="1" indent="1"/>
    </xf>
    <xf numFmtId="3" fontId="6" fillId="0" borderId="0" xfId="1012" applyNumberFormat="1" applyFill="1" applyAlignment="1" applyProtection="1">
      <alignment horizontal="center" vertical="center"/>
    </xf>
    <xf numFmtId="0" fontId="7" fillId="0" borderId="0" xfId="1012" applyFont="1">
      <alignment vertical="center"/>
    </xf>
    <xf numFmtId="0" fontId="35" fillId="0" borderId="0" xfId="1012" applyFont="1" applyAlignment="1">
      <alignment horizontal="center" vertical="center"/>
    </xf>
    <xf numFmtId="0" fontId="6" fillId="0" borderId="0" xfId="1012" applyAlignment="1">
      <alignment horizontal="center" vertical="center"/>
    </xf>
    <xf numFmtId="198" fontId="6" fillId="0" borderId="0" xfId="1012" applyNumberFormat="1" applyAlignment="1">
      <alignment horizontal="center" vertical="center"/>
    </xf>
    <xf numFmtId="0" fontId="1" fillId="0" borderId="0" xfId="1012" applyFont="1" applyFill="1" applyAlignment="1">
      <alignment horizontal="center" vertical="center"/>
    </xf>
    <xf numFmtId="0" fontId="7" fillId="0" borderId="0" xfId="1012" applyFont="1" applyFill="1">
      <alignment vertical="center"/>
    </xf>
    <xf numFmtId="0" fontId="26" fillId="0" borderId="0" xfId="1012" applyFont="1" applyFill="1">
      <alignment vertical="center"/>
    </xf>
    <xf numFmtId="0" fontId="54" fillId="0" borderId="0" xfId="1012" applyFont="1" applyFill="1" applyAlignment="1">
      <alignment horizontal="center" vertical="center"/>
    </xf>
    <xf numFmtId="0" fontId="26" fillId="0" borderId="0" xfId="1012" applyFont="1" applyFill="1" applyAlignment="1">
      <alignment horizontal="center" vertical="center"/>
    </xf>
    <xf numFmtId="198" fontId="26" fillId="0" borderId="0" xfId="1012" applyNumberFormat="1" applyFont="1" applyFill="1" applyAlignment="1">
      <alignment horizontal="center" vertical="center"/>
    </xf>
    <xf numFmtId="198" fontId="28" fillId="0" borderId="7" xfId="1012" applyNumberFormat="1" applyFont="1" applyFill="1" applyBorder="1" applyAlignment="1">
      <alignment horizontal="center" vertical="center" wrapText="1"/>
    </xf>
    <xf numFmtId="0" fontId="28" fillId="0" borderId="1" xfId="1012" applyFont="1" applyFill="1" applyBorder="1" applyAlignment="1">
      <alignment horizontal="distributed" vertical="center" wrapText="1" indent="3"/>
    </xf>
    <xf numFmtId="0" fontId="55" fillId="0" borderId="0" xfId="1010" applyFont="1" applyFill="1" applyAlignment="1">
      <alignment vertical="center" wrapText="1"/>
    </xf>
    <xf numFmtId="0" fontId="13" fillId="2" borderId="8"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center" vertical="center"/>
      <protection locked="0"/>
    </xf>
    <xf numFmtId="200" fontId="28" fillId="0" borderId="1" xfId="3" applyNumberFormat="1" applyFont="1" applyFill="1" applyBorder="1" applyAlignment="1" applyProtection="1">
      <alignment horizontal="center" vertical="center" wrapText="1" shrinkToFit="1"/>
      <protection locked="0"/>
    </xf>
    <xf numFmtId="0" fontId="7" fillId="0" borderId="0" xfId="1011" applyFont="1" applyFill="1">
      <alignment vertical="center"/>
    </xf>
    <xf numFmtId="49" fontId="13" fillId="0" borderId="1" xfId="0" applyNumberFormat="1"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protection locked="0"/>
    </xf>
    <xf numFmtId="200" fontId="26" fillId="0" borderId="1" xfId="3" applyNumberFormat="1" applyFont="1" applyFill="1" applyBorder="1" applyAlignment="1" applyProtection="1">
      <alignment horizontal="center" vertical="center" wrapText="1" shrinkToFit="1"/>
      <protection locked="0"/>
    </xf>
    <xf numFmtId="0" fontId="26" fillId="2" borderId="8" xfId="0" applyFont="1" applyFill="1" applyBorder="1" applyAlignment="1" applyProtection="1">
      <alignment vertical="center"/>
    </xf>
    <xf numFmtId="3" fontId="28" fillId="4" borderId="3" xfId="0" applyNumberFormat="1" applyFont="1" applyFill="1" applyBorder="1" applyAlignment="1">
      <alignment horizontal="center" vertical="center"/>
    </xf>
    <xf numFmtId="3" fontId="33" fillId="4" borderId="2" xfId="0" applyNumberFormat="1" applyFont="1" applyFill="1" applyBorder="1" applyAlignment="1" applyProtection="1">
      <alignment horizontal="center" vertical="center"/>
      <protection locked="0"/>
    </xf>
    <xf numFmtId="3" fontId="28" fillId="4" borderId="3" xfId="0" applyNumberFormat="1" applyFont="1" applyFill="1" applyBorder="1" applyAlignment="1" applyProtection="1">
      <alignment horizontal="center" vertical="center"/>
      <protection locked="0"/>
    </xf>
    <xf numFmtId="49" fontId="56" fillId="2" borderId="8" xfId="0" applyNumberFormat="1" applyFont="1" applyFill="1" applyBorder="1" applyAlignment="1" applyProtection="1">
      <alignment horizontal="distributed" vertical="center"/>
    </xf>
    <xf numFmtId="49" fontId="56" fillId="0" borderId="1" xfId="0" applyNumberFormat="1" applyFont="1" applyFill="1" applyBorder="1" applyAlignment="1" applyProtection="1">
      <alignment horizontal="distributed" vertical="center" wrapText="1"/>
    </xf>
    <xf numFmtId="0" fontId="28" fillId="0" borderId="7" xfId="1012" applyFont="1" applyFill="1" applyBorder="1" applyAlignment="1">
      <alignment horizontal="left" vertical="center"/>
    </xf>
    <xf numFmtId="0" fontId="28" fillId="0" borderId="1" xfId="1011" applyFont="1" applyFill="1" applyBorder="1" applyAlignment="1">
      <alignment horizontal="left" vertical="center"/>
    </xf>
    <xf numFmtId="3" fontId="28" fillId="0" borderId="1" xfId="0" applyNumberFormat="1" applyFont="1" applyFill="1" applyBorder="1" applyAlignment="1" applyProtection="1">
      <alignment horizontal="center" vertical="center"/>
    </xf>
    <xf numFmtId="3" fontId="28" fillId="0" borderId="1" xfId="0" applyNumberFormat="1" applyFont="1" applyFill="1" applyBorder="1" applyAlignment="1" applyProtection="1">
      <alignment horizontal="center" vertical="center"/>
      <protection locked="0"/>
    </xf>
    <xf numFmtId="0" fontId="28" fillId="0" borderId="7" xfId="1012" applyFont="1" applyFill="1" applyBorder="1" applyAlignment="1" applyProtection="1">
      <alignment horizontal="left" vertical="center"/>
    </xf>
    <xf numFmtId="0" fontId="28" fillId="0" borderId="1" xfId="1011" applyFont="1" applyFill="1" applyBorder="1" applyAlignment="1" applyProtection="1">
      <alignment horizontal="left" vertical="center"/>
    </xf>
    <xf numFmtId="0" fontId="26" fillId="0" borderId="7" xfId="1012" applyFont="1" applyFill="1" applyBorder="1" applyAlignment="1" applyProtection="1">
      <alignment horizontal="left" vertical="center"/>
    </xf>
    <xf numFmtId="0" fontId="26" fillId="0" borderId="1" xfId="1012" applyFont="1" applyFill="1" applyBorder="1" applyAlignment="1" applyProtection="1">
      <alignment horizontal="left" vertical="center"/>
    </xf>
    <xf numFmtId="3" fontId="26" fillId="0" borderId="1" xfId="0" applyNumberFormat="1" applyFont="1" applyFill="1" applyBorder="1" applyAlignment="1" applyProtection="1">
      <alignment horizontal="center" vertical="center"/>
    </xf>
    <xf numFmtId="3" fontId="26" fillId="0" borderId="1" xfId="0" applyNumberFormat="1" applyFont="1" applyFill="1" applyBorder="1" applyAlignment="1" applyProtection="1">
      <alignment horizontal="center" vertical="center"/>
      <protection locked="0"/>
    </xf>
    <xf numFmtId="0" fontId="28" fillId="0" borderId="1" xfId="1012" applyFont="1" applyFill="1" applyBorder="1" applyAlignment="1" applyProtection="1">
      <alignment horizontal="left" vertical="center"/>
    </xf>
    <xf numFmtId="198" fontId="28" fillId="0" borderId="1" xfId="1012" applyNumberFormat="1" applyFont="1" applyFill="1" applyBorder="1" applyAlignment="1" applyProtection="1">
      <alignment horizontal="center" vertical="center" wrapText="1"/>
      <protection locked="0"/>
    </xf>
    <xf numFmtId="0" fontId="26" fillId="0" borderId="7" xfId="1012" applyFont="1" applyFill="1" applyBorder="1">
      <alignment vertical="center"/>
    </xf>
    <xf numFmtId="0" fontId="28" fillId="0" borderId="1" xfId="1012" applyFont="1" applyFill="1" applyBorder="1" applyAlignment="1">
      <alignment horizontal="distributed" vertical="center" indent="1"/>
    </xf>
    <xf numFmtId="3" fontId="6" fillId="0" borderId="0" xfId="1012" applyNumberFormat="1" applyAlignment="1">
      <alignment horizontal="center" vertical="center"/>
    </xf>
    <xf numFmtId="0" fontId="2" fillId="0" borderId="0" xfId="0" applyFont="1" applyFill="1" applyBorder="1" applyAlignment="1"/>
    <xf numFmtId="0" fontId="48"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0" xfId="0" applyFont="1" applyFill="1" applyBorder="1" applyAlignment="1">
      <alignment horizontal="center" vertical="center"/>
    </xf>
    <xf numFmtId="0" fontId="13" fillId="0" borderId="0" xfId="0" applyFont="1" applyAlignment="1">
      <alignment horizontal="right"/>
    </xf>
    <xf numFmtId="0" fontId="28" fillId="0" borderId="5" xfId="1016" applyFont="1" applyBorder="1" applyAlignment="1">
      <alignment horizontal="center" vertical="center"/>
    </xf>
    <xf numFmtId="0" fontId="28" fillId="0" borderId="7" xfId="1016" applyFont="1" applyBorder="1" applyAlignment="1">
      <alignment horizontal="center" vertical="center"/>
    </xf>
    <xf numFmtId="0" fontId="28" fillId="0" borderId="2" xfId="1016" applyFont="1" applyBorder="1" applyAlignment="1">
      <alignment horizontal="center" vertical="center"/>
    </xf>
    <xf numFmtId="0" fontId="28" fillId="0" borderId="3" xfId="1016" applyFont="1" applyBorder="1" applyAlignment="1">
      <alignment horizontal="center" vertical="center"/>
    </xf>
    <xf numFmtId="49" fontId="28" fillId="0" borderId="1" xfId="783" applyNumberFormat="1" applyFont="1" applyFill="1" applyBorder="1" applyAlignment="1" applyProtection="1">
      <alignment horizontal="center" vertical="center"/>
    </xf>
    <xf numFmtId="0" fontId="58" fillId="0" borderId="1" xfId="0" applyFont="1" applyFill="1" applyBorder="1" applyAlignment="1">
      <alignment horizontal="center" vertical="center"/>
    </xf>
    <xf numFmtId="10" fontId="58" fillId="0" borderId="1" xfId="0" applyNumberFormat="1" applyFont="1" applyFill="1" applyBorder="1" applyAlignment="1">
      <alignment horizontal="center" vertical="center"/>
    </xf>
    <xf numFmtId="49" fontId="26" fillId="0" borderId="1" xfId="783" applyNumberFormat="1" applyFont="1" applyFill="1" applyBorder="1" applyAlignment="1" applyProtection="1">
      <alignment vertical="center"/>
    </xf>
    <xf numFmtId="0" fontId="59" fillId="0" borderId="1" xfId="0" applyFont="1" applyFill="1" applyBorder="1" applyAlignment="1">
      <alignment horizontal="center" vertical="center"/>
    </xf>
    <xf numFmtId="10" fontId="59"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198" fontId="6" fillId="0" borderId="0" xfId="1012" applyNumberFormat="1">
      <alignment vertical="center"/>
    </xf>
    <xf numFmtId="0" fontId="60" fillId="0" borderId="0" xfId="913" applyFont="1" applyAlignment="1"/>
    <xf numFmtId="0" fontId="13" fillId="0" borderId="0" xfId="0" applyFont="1" applyAlignment="1">
      <alignment horizontal="right" vertical="center"/>
    </xf>
    <xf numFmtId="0" fontId="28" fillId="0" borderId="1" xfId="1016" applyFont="1" applyBorder="1" applyAlignment="1">
      <alignment horizontal="center" vertical="center" wrapText="1"/>
    </xf>
    <xf numFmtId="0" fontId="28" fillId="0" borderId="1" xfId="0" applyFont="1" applyBorder="1" applyAlignment="1">
      <alignment horizontal="left" vertical="center"/>
    </xf>
    <xf numFmtId="199" fontId="28" fillId="0" borderId="1" xfId="1" applyNumberFormat="1" applyFont="1" applyBorder="1" applyAlignment="1">
      <alignment horizontal="right" vertical="center" wrapText="1"/>
    </xf>
    <xf numFmtId="0" fontId="13" fillId="0" borderId="1" xfId="0" applyFont="1" applyBorder="1" applyAlignment="1">
      <alignment horizontal="left" vertical="center"/>
    </xf>
    <xf numFmtId="199" fontId="13" fillId="0" borderId="1" xfId="0" applyNumberFormat="1" applyFont="1" applyBorder="1" applyAlignment="1">
      <alignment horizontal="right" vertical="center" wrapText="1"/>
    </xf>
    <xf numFmtId="199" fontId="6" fillId="0" borderId="0" xfId="1012" applyNumberFormat="1">
      <alignment vertical="center"/>
    </xf>
    <xf numFmtId="0" fontId="45" fillId="0" borderId="0" xfId="761" applyFont="1" applyAlignment="1">
      <alignment horizontal="center" vertical="center"/>
    </xf>
    <xf numFmtId="0" fontId="0" fillId="0" borderId="0" xfId="761" applyFont="1" applyAlignment="1">
      <alignment horizontal="right"/>
    </xf>
    <xf numFmtId="198" fontId="28" fillId="0" borderId="11" xfId="1012" applyNumberFormat="1" applyFont="1" applyBorder="1" applyAlignment="1">
      <alignment horizontal="center" vertical="center" wrapText="1"/>
    </xf>
    <xf numFmtId="199" fontId="6" fillId="3" borderId="0" xfId="512" applyNumberFormat="1" applyFont="1" applyFill="1" applyAlignment="1">
      <alignment horizontal="center" vertical="center" wrapText="1"/>
    </xf>
    <xf numFmtId="0" fontId="12" fillId="0" borderId="1" xfId="0" applyFont="1" applyFill="1" applyBorder="1" applyAlignment="1">
      <alignment horizontal="left" vertical="center" wrapText="1"/>
    </xf>
    <xf numFmtId="199" fontId="28" fillId="0" borderId="1" xfId="1" applyNumberFormat="1" applyFont="1" applyFill="1" applyBorder="1" applyAlignment="1">
      <alignment horizontal="right" vertical="center" wrapText="1"/>
    </xf>
    <xf numFmtId="199" fontId="12" fillId="0" borderId="2" xfId="0" applyNumberFormat="1" applyFont="1" applyFill="1" applyBorder="1" applyAlignment="1">
      <alignment vertical="center" wrapText="1"/>
    </xf>
    <xf numFmtId="199" fontId="12" fillId="0" borderId="1" xfId="0" applyNumberFormat="1" applyFont="1" applyFill="1" applyBorder="1" applyAlignment="1">
      <alignment vertical="center" wrapText="1"/>
    </xf>
    <xf numFmtId="0" fontId="61" fillId="0" borderId="1" xfId="917" applyFont="1" applyFill="1" applyBorder="1" applyAlignment="1">
      <alignment horizontal="left" vertical="center" wrapText="1"/>
    </xf>
    <xf numFmtId="199" fontId="26" fillId="0" borderId="1" xfId="1" applyNumberFormat="1" applyFont="1" applyFill="1" applyBorder="1" applyAlignment="1">
      <alignment horizontal="right" vertical="center" wrapText="1"/>
    </xf>
    <xf numFmtId="199" fontId="13" fillId="0" borderId="2" xfId="0" applyNumberFormat="1" applyFont="1" applyFill="1" applyBorder="1" applyAlignment="1">
      <alignment vertical="center" wrapText="1"/>
    </xf>
    <xf numFmtId="199" fontId="13" fillId="0" borderId="1" xfId="0" applyNumberFormat="1" applyFont="1" applyFill="1" applyBorder="1" applyAlignment="1">
      <alignment vertical="center" wrapText="1"/>
    </xf>
    <xf numFmtId="201" fontId="50" fillId="0" borderId="1" xfId="0" applyNumberFormat="1" applyFont="1" applyFill="1" applyBorder="1" applyAlignment="1">
      <alignment horizontal="center" vertical="center" wrapText="1"/>
    </xf>
    <xf numFmtId="0" fontId="11" fillId="0" borderId="0" xfId="761" applyFont="1" applyFill="1" applyBorder="1" applyAlignment="1">
      <alignment horizontal="center" vertical="center"/>
    </xf>
    <xf numFmtId="0" fontId="13" fillId="0" borderId="0" xfId="761" applyFont="1" applyBorder="1" applyAlignment="1">
      <alignment horizontal="left" vertical="center"/>
    </xf>
    <xf numFmtId="0" fontId="13" fillId="0" borderId="0" xfId="761" applyFont="1" applyBorder="1" applyAlignment="1">
      <alignment horizontal="center" vertical="center"/>
    </xf>
    <xf numFmtId="0" fontId="28" fillId="0" borderId="1" xfId="0" applyFont="1" applyBorder="1" applyAlignment="1">
      <alignment horizontal="center" vertical="center" wrapText="1"/>
    </xf>
    <xf numFmtId="202" fontId="12" fillId="0" borderId="1" xfId="762" applyNumberFormat="1" applyFont="1" applyFill="1" applyBorder="1" applyAlignment="1">
      <alignment horizontal="left" vertical="center"/>
    </xf>
    <xf numFmtId="199" fontId="12" fillId="0" borderId="1" xfId="762" applyNumberFormat="1" applyFont="1" applyFill="1" applyBorder="1" applyAlignment="1">
      <alignment horizontal="center" vertical="center" wrapText="1"/>
    </xf>
    <xf numFmtId="202" fontId="13" fillId="0" borderId="1" xfId="762" applyNumberFormat="1" applyFont="1" applyFill="1" applyBorder="1" applyAlignment="1">
      <alignment horizontal="left" vertical="center"/>
    </xf>
    <xf numFmtId="199" fontId="13" fillId="0" borderId="1" xfId="762" applyNumberFormat="1" applyFont="1" applyFill="1" applyBorder="1" applyAlignment="1">
      <alignment horizontal="center" vertical="center" wrapText="1"/>
    </xf>
    <xf numFmtId="199" fontId="13" fillId="0" borderId="1" xfId="0" applyNumberFormat="1" applyFont="1" applyBorder="1" applyAlignment="1">
      <alignment horizontal="center" vertical="center" wrapText="1"/>
    </xf>
    <xf numFmtId="0" fontId="12" fillId="0" borderId="1" xfId="762" applyFont="1" applyFill="1" applyBorder="1" applyAlignment="1">
      <alignment horizontal="center" vertical="center"/>
    </xf>
    <xf numFmtId="0" fontId="27" fillId="0" borderId="0" xfId="1012" applyFont="1">
      <alignment vertical="center"/>
    </xf>
    <xf numFmtId="0" fontId="6" fillId="0" borderId="0" xfId="1012" applyFont="1">
      <alignment vertical="center"/>
    </xf>
    <xf numFmtId="0" fontId="48" fillId="0" borderId="0" xfId="1012" applyFont="1" applyFill="1" applyAlignment="1">
      <alignment horizontal="center" vertical="center"/>
    </xf>
    <xf numFmtId="0" fontId="48" fillId="0" borderId="12" xfId="1012" applyFont="1" applyFill="1" applyBorder="1" applyAlignment="1">
      <alignment horizontal="center" vertical="center"/>
    </xf>
    <xf numFmtId="0" fontId="47" fillId="0" borderId="0" xfId="512" applyFont="1" applyFill="1" applyAlignment="1"/>
    <xf numFmtId="0" fontId="49" fillId="0" borderId="0" xfId="1012" applyFont="1" applyFill="1">
      <alignment vertical="center"/>
    </xf>
    <xf numFmtId="0" fontId="40" fillId="0" borderId="0" xfId="1012" applyFont="1" applyFill="1">
      <alignment vertical="center"/>
    </xf>
    <xf numFmtId="0" fontId="40" fillId="0" borderId="0" xfId="1012" applyFont="1" applyFill="1" applyAlignment="1">
      <alignment horizontal="center" vertical="center"/>
    </xf>
    <xf numFmtId="198" fontId="40" fillId="0" borderId="0" xfId="1012" applyNumberFormat="1" applyFont="1" applyFill="1" applyBorder="1" applyAlignment="1">
      <alignment horizontal="center" vertical="center"/>
    </xf>
    <xf numFmtId="200" fontId="50" fillId="0" borderId="3" xfId="3" applyNumberFormat="1" applyFont="1" applyFill="1" applyBorder="1" applyAlignment="1" applyProtection="1">
      <alignment horizontal="center" vertical="center" wrapText="1" shrinkToFit="1"/>
      <protection locked="0"/>
    </xf>
    <xf numFmtId="198" fontId="50" fillId="0" borderId="1" xfId="1012" applyNumberFormat="1" applyFont="1" applyFill="1" applyBorder="1" applyAlignment="1">
      <alignment horizontal="center" vertical="center" wrapText="1"/>
    </xf>
    <xf numFmtId="0" fontId="50" fillId="0" borderId="1" xfId="1012" applyFont="1" applyFill="1" applyBorder="1" applyAlignment="1">
      <alignment horizontal="distributed" vertical="center" wrapText="1" indent="3"/>
    </xf>
    <xf numFmtId="199" fontId="47" fillId="0" borderId="0" xfId="512" applyNumberFormat="1" applyFont="1" applyFill="1" applyAlignment="1">
      <alignment horizontal="center" vertical="center" wrapText="1"/>
    </xf>
    <xf numFmtId="0" fontId="62" fillId="0" borderId="0" xfId="1012" applyFont="1" applyFill="1" applyAlignment="1">
      <alignment horizontal="center" vertical="center" wrapText="1"/>
    </xf>
    <xf numFmtId="0" fontId="50" fillId="0" borderId="1" xfId="0" applyFont="1" applyFill="1" applyBorder="1" applyAlignment="1" applyProtection="1">
      <alignment horizontal="left" vertical="center"/>
    </xf>
    <xf numFmtId="0" fontId="49" fillId="0" borderId="0" xfId="1011" applyFont="1" applyFill="1" applyAlignment="1">
      <alignment horizontal="center" vertical="center"/>
    </xf>
    <xf numFmtId="0" fontId="47" fillId="0" borderId="0" xfId="1012" applyFont="1" applyFill="1">
      <alignment vertical="center"/>
    </xf>
    <xf numFmtId="0" fontId="40" fillId="0" borderId="1" xfId="0" applyFont="1" applyFill="1" applyBorder="1" applyAlignment="1" applyProtection="1">
      <alignment horizontal="left" vertical="center"/>
    </xf>
    <xf numFmtId="0" fontId="40" fillId="0" borderId="1" xfId="0" applyFont="1" applyFill="1" applyBorder="1" applyAlignment="1">
      <alignment horizontal="center" vertical="center"/>
    </xf>
    <xf numFmtId="0" fontId="40" fillId="0" borderId="3" xfId="0" applyFont="1" applyFill="1" applyBorder="1" applyAlignment="1">
      <alignment horizontal="center" vertical="center"/>
    </xf>
    <xf numFmtId="3" fontId="40" fillId="0" borderId="1" xfId="0" applyNumberFormat="1" applyFont="1" applyFill="1" applyBorder="1" applyAlignment="1">
      <alignment horizontal="center" vertical="center"/>
    </xf>
    <xf numFmtId="0" fontId="40" fillId="0" borderId="1" xfId="0" applyFont="1" applyFill="1" applyBorder="1" applyAlignment="1" applyProtection="1">
      <alignment horizontal="left" vertical="center"/>
      <protection locked="0"/>
    </xf>
    <xf numFmtId="49" fontId="40" fillId="0" borderId="1" xfId="0" applyNumberFormat="1" applyFont="1" applyFill="1" applyBorder="1" applyAlignment="1" applyProtection="1">
      <alignment vertical="center" wrapText="1"/>
    </xf>
    <xf numFmtId="49" fontId="40" fillId="0" borderId="1" xfId="0" applyNumberFormat="1" applyFont="1" applyFill="1" applyBorder="1" applyAlignment="1" applyProtection="1">
      <alignment horizontal="left" vertical="center"/>
    </xf>
    <xf numFmtId="49" fontId="40" fillId="0" borderId="1" xfId="0" applyNumberFormat="1" applyFont="1" applyFill="1" applyBorder="1" applyAlignment="1" applyProtection="1">
      <alignment horizontal="left" vertical="center" wrapText="1"/>
      <protection locked="0"/>
    </xf>
    <xf numFmtId="49" fontId="40" fillId="0" borderId="1" xfId="0" applyNumberFormat="1" applyFont="1" applyFill="1" applyBorder="1" applyAlignment="1">
      <alignment horizontal="left" vertical="center" wrapText="1" indent="3"/>
    </xf>
    <xf numFmtId="49" fontId="40" fillId="0" borderId="1" xfId="0" applyNumberFormat="1" applyFont="1" applyFill="1" applyBorder="1" applyAlignment="1" applyProtection="1">
      <alignment horizontal="left" vertical="center"/>
      <protection locked="0"/>
    </xf>
    <xf numFmtId="49" fontId="50" fillId="0" borderId="1" xfId="0" applyNumberFormat="1" applyFont="1" applyFill="1" applyBorder="1" applyAlignment="1" applyProtection="1">
      <alignment horizontal="left" vertical="center" wrapText="1"/>
      <protection locked="0"/>
    </xf>
    <xf numFmtId="0" fontId="40" fillId="0" borderId="1" xfId="0" applyFont="1" applyFill="1" applyBorder="1" applyAlignment="1">
      <alignment horizontal="left" vertical="center"/>
    </xf>
    <xf numFmtId="49" fontId="50" fillId="0" borderId="1" xfId="0" applyNumberFormat="1" applyFont="1" applyFill="1" applyBorder="1" applyAlignment="1">
      <alignment vertical="center" wrapText="1"/>
    </xf>
    <xf numFmtId="199" fontId="50" fillId="0" borderId="1" xfId="1" applyNumberFormat="1" applyFont="1" applyFill="1" applyBorder="1" applyAlignment="1" applyProtection="1">
      <alignment horizontal="center" vertical="center" wrapText="1"/>
      <protection locked="0"/>
    </xf>
    <xf numFmtId="49" fontId="50" fillId="0" borderId="1" xfId="1019" applyNumberFormat="1" applyFont="1" applyFill="1" applyBorder="1" applyAlignment="1" applyProtection="1">
      <alignment horizontal="left" vertical="center"/>
    </xf>
    <xf numFmtId="0" fontId="50" fillId="0" borderId="1" xfId="1012" applyFont="1" applyFill="1" applyBorder="1" applyAlignment="1">
      <alignment horizontal="center" vertical="center" wrapText="1"/>
    </xf>
    <xf numFmtId="199" fontId="6" fillId="0" borderId="0" xfId="1012" applyNumberFormat="1" applyAlignment="1">
      <alignment horizontal="center" vertical="center"/>
    </xf>
    <xf numFmtId="0" fontId="28" fillId="0" borderId="0" xfId="1012" applyFont="1" applyFill="1" applyAlignment="1">
      <alignment horizontal="center" vertical="center" wrapText="1"/>
    </xf>
    <xf numFmtId="0" fontId="6" fillId="3" borderId="0" xfId="1011" applyFill="1">
      <alignment vertical="center"/>
    </xf>
    <xf numFmtId="0" fontId="6" fillId="0" borderId="0" xfId="1011" applyFill="1">
      <alignment vertical="center"/>
    </xf>
    <xf numFmtId="0" fontId="6" fillId="0" borderId="0" xfId="1012" applyFill="1" applyAlignment="1">
      <alignment horizontal="center" vertical="center"/>
    </xf>
    <xf numFmtId="0" fontId="26" fillId="0" borderId="0" xfId="1012" applyFont="1" applyFill="1" applyAlignment="1">
      <alignment horizontal="left" vertical="center"/>
    </xf>
    <xf numFmtId="198" fontId="26" fillId="0" borderId="0" xfId="1012" applyNumberFormat="1" applyFont="1" applyFill="1" applyBorder="1" applyAlignment="1">
      <alignment horizontal="center" vertical="center"/>
    </xf>
    <xf numFmtId="198" fontId="28" fillId="0" borderId="7" xfId="1012" applyNumberFormat="1" applyFont="1" applyFill="1" applyBorder="1" applyAlignment="1">
      <alignment vertical="center" wrapText="1"/>
    </xf>
    <xf numFmtId="0" fontId="28" fillId="0" borderId="7" xfId="1012" applyNumberFormat="1" applyFont="1" applyFill="1" applyBorder="1" applyAlignment="1">
      <alignment horizontal="left" vertical="center"/>
    </xf>
    <xf numFmtId="0" fontId="28" fillId="0" borderId="1" xfId="1012" applyNumberFormat="1" applyFont="1" applyFill="1" applyBorder="1" applyAlignment="1">
      <alignment vertical="center" wrapText="1"/>
    </xf>
    <xf numFmtId="199" fontId="28" fillId="0" borderId="1" xfId="1" applyNumberFormat="1" applyFont="1" applyFill="1" applyBorder="1" applyAlignment="1" applyProtection="1">
      <alignment horizontal="center" vertical="center" wrapText="1"/>
      <protection locked="0"/>
    </xf>
    <xf numFmtId="200" fontId="28" fillId="0" borderId="1" xfId="3" applyNumberFormat="1" applyFont="1" applyFill="1" applyBorder="1" applyAlignment="1" applyProtection="1">
      <alignment horizontal="center" vertical="center" wrapText="1"/>
      <protection locked="0"/>
    </xf>
    <xf numFmtId="0" fontId="26" fillId="0" borderId="7" xfId="1012" applyFont="1" applyFill="1" applyBorder="1" applyAlignment="1">
      <alignment horizontal="left" vertical="center"/>
    </xf>
    <xf numFmtId="0" fontId="26" fillId="0" borderId="1" xfId="1012" applyFont="1" applyFill="1" applyBorder="1" applyAlignment="1">
      <alignment horizontal="left" vertical="center" wrapText="1"/>
    </xf>
    <xf numFmtId="199" fontId="26" fillId="0" borderId="1" xfId="1" applyNumberFormat="1" applyFont="1" applyFill="1" applyBorder="1" applyAlignment="1" applyProtection="1">
      <alignment horizontal="center" vertical="center" wrapText="1"/>
      <protection locked="0"/>
    </xf>
    <xf numFmtId="200" fontId="26" fillId="0" borderId="1" xfId="3" applyNumberFormat="1" applyFont="1" applyFill="1" applyBorder="1" applyAlignment="1" applyProtection="1">
      <alignment horizontal="center" vertical="center" wrapText="1"/>
      <protection locked="0"/>
    </xf>
    <xf numFmtId="0" fontId="26" fillId="0" borderId="7" xfId="1012" applyFont="1" applyFill="1" applyBorder="1" applyAlignment="1">
      <alignment horizontal="left" vertical="top" wrapText="1"/>
    </xf>
    <xf numFmtId="0" fontId="26" fillId="0" borderId="1" xfId="1012" applyNumberFormat="1" applyFont="1" applyFill="1" applyBorder="1" applyAlignment="1">
      <alignment vertical="center" wrapText="1"/>
    </xf>
    <xf numFmtId="0" fontId="26" fillId="3" borderId="7" xfId="1012" applyFont="1" applyFill="1" applyBorder="1" applyAlignment="1">
      <alignment horizontal="left" vertical="center"/>
    </xf>
    <xf numFmtId="0" fontId="26" fillId="3" borderId="1" xfId="1012" applyFont="1" applyFill="1" applyBorder="1" applyAlignment="1">
      <alignment horizontal="left" vertical="center" wrapText="1"/>
    </xf>
    <xf numFmtId="199" fontId="26" fillId="3" borderId="1" xfId="1" applyNumberFormat="1" applyFont="1" applyFill="1" applyBorder="1" applyAlignment="1">
      <alignment horizontal="right" vertical="center" wrapText="1"/>
    </xf>
    <xf numFmtId="199" fontId="26" fillId="3" borderId="1" xfId="1" applyNumberFormat="1" applyFont="1" applyFill="1" applyBorder="1" applyAlignment="1" applyProtection="1">
      <alignment horizontal="right" vertical="center" wrapText="1"/>
      <protection locked="0"/>
    </xf>
    <xf numFmtId="200" fontId="26" fillId="3" borderId="1" xfId="3" applyNumberFormat="1" applyFont="1" applyFill="1" applyBorder="1" applyAlignment="1" applyProtection="1">
      <alignment horizontal="right" vertical="center" wrapText="1"/>
      <protection locked="0"/>
    </xf>
    <xf numFmtId="0" fontId="50" fillId="0" borderId="7" xfId="1012" applyFont="1" applyFill="1" applyBorder="1" applyAlignment="1">
      <alignment horizontal="distributed" vertical="center"/>
    </xf>
    <xf numFmtId="49" fontId="50" fillId="0" borderId="1" xfId="0" applyNumberFormat="1" applyFont="1" applyFill="1" applyBorder="1" applyAlignment="1" applyProtection="1">
      <alignment horizontal="distributed" vertical="center" wrapText="1"/>
    </xf>
    <xf numFmtId="199" fontId="50" fillId="0" borderId="1" xfId="1" applyNumberFormat="1" applyFont="1" applyFill="1" applyBorder="1" applyAlignment="1">
      <alignment horizontal="center" vertical="center" wrapText="1"/>
    </xf>
    <xf numFmtId="0" fontId="50" fillId="0" borderId="7" xfId="1012" applyFont="1" applyFill="1" applyBorder="1" applyAlignment="1">
      <alignment horizontal="left" vertical="center"/>
    </xf>
    <xf numFmtId="0" fontId="50" fillId="0" borderId="1" xfId="1012" applyFont="1" applyFill="1" applyBorder="1" applyAlignment="1">
      <alignment horizontal="left" vertical="center" wrapText="1"/>
    </xf>
    <xf numFmtId="199" fontId="40" fillId="0" borderId="1" xfId="1" applyNumberFormat="1" applyFont="1" applyFill="1" applyBorder="1" applyAlignment="1">
      <alignment horizontal="center" vertical="center" wrapText="1"/>
    </xf>
    <xf numFmtId="0" fontId="50" fillId="0" borderId="7" xfId="1012" applyNumberFormat="1" applyFont="1" applyFill="1" applyBorder="1" applyAlignment="1" applyProtection="1">
      <alignment horizontal="left" vertical="center"/>
    </xf>
    <xf numFmtId="0" fontId="50" fillId="0" borderId="1" xfId="1012" applyNumberFormat="1" applyFont="1" applyFill="1" applyBorder="1" applyAlignment="1" applyProtection="1">
      <alignment vertical="center" wrapText="1"/>
    </xf>
    <xf numFmtId="0" fontId="40" fillId="0" borderId="7" xfId="1012" applyFont="1" applyFill="1" applyBorder="1" applyAlignment="1" applyProtection="1">
      <alignment horizontal="left" vertical="center"/>
    </xf>
    <xf numFmtId="199" fontId="40" fillId="0" borderId="1" xfId="1" applyNumberFormat="1" applyFont="1" applyFill="1" applyBorder="1" applyAlignment="1" applyProtection="1">
      <alignment horizontal="center" vertical="center" wrapText="1"/>
      <protection locked="0"/>
    </xf>
    <xf numFmtId="0" fontId="40" fillId="0" borderId="7" xfId="1011" applyFont="1" applyFill="1" applyBorder="1" applyAlignment="1" applyProtection="1">
      <alignment horizontal="left" vertical="center"/>
    </xf>
    <xf numFmtId="0" fontId="40" fillId="0" borderId="1" xfId="1011" applyFont="1" applyFill="1" applyBorder="1" applyAlignment="1" applyProtection="1">
      <alignment horizontal="left" vertical="center" wrapText="1"/>
    </xf>
    <xf numFmtId="0" fontId="53" fillId="0" borderId="7" xfId="1012" applyFont="1" applyFill="1" applyBorder="1" applyAlignment="1">
      <alignment horizontal="distributed" vertical="center"/>
    </xf>
    <xf numFmtId="0" fontId="50" fillId="0" borderId="1" xfId="1012" applyFont="1" applyFill="1" applyBorder="1" applyAlignment="1">
      <alignment horizontal="distributed" vertical="center" wrapText="1" indent="2"/>
    </xf>
    <xf numFmtId="199" fontId="6" fillId="0" borderId="0" xfId="1012" applyNumberFormat="1" applyFill="1" applyAlignment="1">
      <alignment horizontal="center" vertical="center"/>
    </xf>
    <xf numFmtId="0" fontId="40" fillId="0" borderId="0" xfId="1012" applyFont="1" applyFill="1" applyAlignment="1">
      <alignment horizontal="left" vertical="center"/>
    </xf>
    <xf numFmtId="0" fontId="47" fillId="0" borderId="0" xfId="1012" applyFont="1" applyFill="1" applyAlignment="1">
      <alignment horizontal="center" vertical="center"/>
    </xf>
    <xf numFmtId="198" fontId="50" fillId="0" borderId="13" xfId="1012" applyNumberFormat="1" applyFont="1" applyFill="1" applyBorder="1" applyAlignment="1">
      <alignment horizontal="center" vertical="center" wrapText="1"/>
    </xf>
    <xf numFmtId="198" fontId="50" fillId="0" borderId="0" xfId="1012" applyNumberFormat="1" applyFont="1" applyFill="1" applyAlignment="1">
      <alignment horizontal="center" vertical="center" wrapText="1"/>
    </xf>
    <xf numFmtId="0" fontId="40" fillId="0" borderId="7" xfId="1012" applyFont="1" applyFill="1" applyBorder="1" applyAlignment="1">
      <alignment horizontal="left" vertical="center"/>
    </xf>
    <xf numFmtId="199" fontId="40" fillId="0" borderId="1" xfId="1017" applyNumberFormat="1" applyFont="1" applyFill="1" applyBorder="1" applyAlignment="1" applyProtection="1">
      <alignment vertical="center" wrapText="1"/>
    </xf>
    <xf numFmtId="200" fontId="40" fillId="0" borderId="1" xfId="3" applyNumberFormat="1" applyFont="1" applyFill="1" applyBorder="1" applyAlignment="1" applyProtection="1">
      <alignment horizontal="center" vertical="center" wrapText="1"/>
      <protection locked="0"/>
    </xf>
    <xf numFmtId="49" fontId="40" fillId="0" borderId="1" xfId="1017" applyNumberFormat="1" applyFont="1" applyFill="1" applyBorder="1" applyAlignment="1" applyProtection="1">
      <alignment horizontal="left" vertical="center" wrapText="1"/>
    </xf>
    <xf numFmtId="200" fontId="50" fillId="0" borderId="1" xfId="3" applyNumberFormat="1" applyFont="1" applyFill="1" applyBorder="1" applyAlignment="1" applyProtection="1">
      <alignment horizontal="center" vertical="center" wrapText="1"/>
      <protection locked="0"/>
    </xf>
    <xf numFmtId="0" fontId="50" fillId="0" borderId="1" xfId="1012" applyFont="1" applyFill="1" applyBorder="1" applyAlignment="1">
      <alignment vertical="center" wrapText="1"/>
    </xf>
    <xf numFmtId="0" fontId="40" fillId="0" borderId="7" xfId="1012" applyNumberFormat="1" applyFont="1" applyFill="1" applyBorder="1" applyAlignment="1">
      <alignment horizontal="left" vertical="center"/>
    </xf>
    <xf numFmtId="0" fontId="40" fillId="0" borderId="1" xfId="1012" applyNumberFormat="1" applyFont="1" applyFill="1" applyBorder="1" applyAlignment="1">
      <alignment horizontal="left" vertical="center" wrapText="1"/>
    </xf>
    <xf numFmtId="0" fontId="40" fillId="0" borderId="7" xfId="1011" applyFont="1" applyFill="1" applyBorder="1" applyAlignment="1">
      <alignment horizontal="left" vertical="center"/>
    </xf>
    <xf numFmtId="0" fontId="40" fillId="0" borderId="1" xfId="1012" applyNumberFormat="1" applyFont="1" applyFill="1" applyBorder="1" applyAlignment="1">
      <alignment vertical="center" wrapText="1"/>
    </xf>
    <xf numFmtId="0" fontId="50" fillId="0" borderId="1" xfId="1012" applyNumberFormat="1" applyFont="1" applyFill="1" applyBorder="1" applyAlignment="1">
      <alignment horizontal="left" vertical="center" wrapText="1"/>
    </xf>
    <xf numFmtId="0" fontId="63" fillId="0" borderId="0" xfId="1012" applyFont="1" applyFill="1">
      <alignment vertical="center"/>
    </xf>
    <xf numFmtId="3" fontId="6" fillId="0" borderId="0" xfId="1012" applyNumberFormat="1" applyFill="1" applyAlignment="1">
      <alignment horizontal="center" vertical="center"/>
    </xf>
    <xf numFmtId="0" fontId="28" fillId="3" borderId="0" xfId="1012" applyFont="1" applyFill="1" applyAlignment="1" applyProtection="1">
      <alignment horizontal="center" vertical="center" wrapText="1"/>
    </xf>
    <xf numFmtId="0" fontId="26" fillId="3" borderId="0" xfId="1012" applyFont="1" applyFill="1" applyProtection="1">
      <alignment vertical="center"/>
    </xf>
    <xf numFmtId="0" fontId="6" fillId="3" borderId="0" xfId="1011" applyFill="1" applyProtection="1">
      <alignment vertical="center"/>
    </xf>
    <xf numFmtId="0" fontId="6" fillId="3" borderId="0" xfId="1012" applyFill="1" applyProtection="1">
      <alignment vertical="center"/>
    </xf>
    <xf numFmtId="0" fontId="6" fillId="3" borderId="0" xfId="1012" applyFill="1" applyAlignment="1" applyProtection="1">
      <alignment horizontal="center" vertical="center"/>
    </xf>
    <xf numFmtId="198" fontId="6" fillId="3" borderId="0" xfId="1012" applyNumberFormat="1" applyFill="1" applyAlignment="1" applyProtection="1">
      <alignment horizontal="center" vertical="center"/>
    </xf>
    <xf numFmtId="0" fontId="0" fillId="0" borderId="0" xfId="0" applyAlignment="1" applyProtection="1"/>
    <xf numFmtId="0" fontId="64" fillId="0" borderId="0" xfId="1012" applyFont="1" applyFill="1" applyProtection="1">
      <alignment vertical="center"/>
    </xf>
    <xf numFmtId="0" fontId="47" fillId="0" borderId="0" xfId="1012" applyFont="1" applyFill="1" applyAlignment="1" applyProtection="1">
      <alignment horizontal="center" vertical="center"/>
    </xf>
    <xf numFmtId="198" fontId="47" fillId="0" borderId="0" xfId="1012" applyNumberFormat="1" applyFont="1" applyFill="1" applyAlignment="1" applyProtection="1">
      <alignment horizontal="center" vertical="center"/>
    </xf>
    <xf numFmtId="0" fontId="49" fillId="0" borderId="0" xfId="0" applyFont="1" applyFill="1" applyAlignment="1" applyProtection="1"/>
    <xf numFmtId="0" fontId="40" fillId="0" borderId="0" xfId="1012" applyFont="1" applyFill="1" applyAlignment="1" applyProtection="1">
      <alignment horizontal="left" vertical="center"/>
    </xf>
    <xf numFmtId="0" fontId="50" fillId="0" borderId="1" xfId="1012" applyFont="1" applyFill="1" applyBorder="1" applyAlignment="1" applyProtection="1">
      <alignment horizontal="center" vertical="center" wrapText="1"/>
    </xf>
    <xf numFmtId="198" fontId="50" fillId="0" borderId="0" xfId="1012" applyNumberFormat="1" applyFont="1" applyFill="1" applyAlignment="1" applyProtection="1">
      <alignment horizontal="center" vertical="center" wrapText="1"/>
    </xf>
    <xf numFmtId="0" fontId="49" fillId="0" borderId="0" xfId="1011" applyFont="1" applyFill="1" applyAlignment="1" applyProtection="1">
      <alignment horizontal="center" vertical="center"/>
    </xf>
    <xf numFmtId="0" fontId="50" fillId="0" borderId="7" xfId="1012" applyFont="1" applyFill="1" applyBorder="1" applyAlignment="1" applyProtection="1">
      <alignment horizontal="left" vertical="center"/>
    </xf>
    <xf numFmtId="0" fontId="40" fillId="0" borderId="7" xfId="1012" applyFont="1" applyFill="1" applyBorder="1" applyAlignment="1" applyProtection="1">
      <alignment horizontal="left" vertical="top" wrapText="1"/>
    </xf>
    <xf numFmtId="0" fontId="40" fillId="0" borderId="1" xfId="1012" applyNumberFormat="1" applyFont="1" applyFill="1" applyBorder="1" applyAlignment="1" applyProtection="1">
      <alignment vertical="center" wrapText="1"/>
    </xf>
    <xf numFmtId="0" fontId="50" fillId="0" borderId="7" xfId="1012" applyFont="1" applyFill="1" applyBorder="1" applyAlignment="1" applyProtection="1">
      <alignment horizontal="distributed" vertical="center"/>
    </xf>
    <xf numFmtId="0" fontId="53" fillId="0" borderId="7" xfId="1012" applyFont="1" applyFill="1" applyBorder="1" applyAlignment="1" applyProtection="1">
      <alignment horizontal="distributed" vertical="center"/>
    </xf>
    <xf numFmtId="0" fontId="50" fillId="0" borderId="1" xfId="1012" applyNumberFormat="1" applyFont="1" applyFill="1" applyBorder="1" applyAlignment="1" applyProtection="1">
      <alignment horizontal="distributed" vertical="center"/>
    </xf>
    <xf numFmtId="3" fontId="6" fillId="3" borderId="0" xfId="1012" applyNumberFormat="1" applyFill="1" applyAlignment="1" applyProtection="1">
      <alignment horizontal="center" vertical="center"/>
    </xf>
    <xf numFmtId="0" fontId="40" fillId="0" borderId="7" xfId="1012" applyFont="1" applyFill="1" applyBorder="1" applyAlignment="1" applyProtection="1" quotePrefix="1">
      <alignment horizontal="left" vertical="center"/>
    </xf>
    <xf numFmtId="0" fontId="26" fillId="0" borderId="7" xfId="1012" applyFont="1" applyFill="1" applyBorder="1" applyAlignment="1" quotePrefix="1">
      <alignment horizontal="left" vertical="center"/>
    </xf>
  </cellXfs>
  <cellStyles count="13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xfId="492"/>
    <cellStyle name="Normal - Style1" xfId="493"/>
    <cellStyle name="百分比 2 5 2" xfId="494"/>
    <cellStyle name="Normal_!!!GO" xfId="495"/>
    <cellStyle name="PSInt" xfId="496"/>
    <cellStyle name="per.style" xfId="497"/>
    <cellStyle name="常规 2 3 4" xfId="498"/>
    <cellStyle name="t_HVAC Equipment (3)" xfId="499"/>
    <cellStyle name="Percent [2] 2" xfId="500"/>
    <cellStyle name="Percent_!!!GO" xfId="501"/>
    <cellStyle name="百分比 8" xfId="502"/>
    <cellStyle name="Pourcentage_pldt" xfId="503"/>
    <cellStyle name="PSChar 2" xfId="504"/>
    <cellStyle name="编号 2 2" xfId="505"/>
    <cellStyle name="PSHeading 3 3" xfId="506"/>
    <cellStyle name="PSDate" xfId="507"/>
    <cellStyle name="编号 2 2 2" xfId="508"/>
    <cellStyle name="PSDate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常规 2 3 4 2" xfId="523"/>
    <cellStyle name="t_HVAC Equipment (3) 2" xfId="524"/>
    <cellStyle name="百分比 2 11" xfId="525"/>
    <cellStyle name="千位分隔 2 2" xfId="526"/>
    <cellStyle name="百分比 2 3 5"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常规_exceltmp1" xfId="1017"/>
    <cellStyle name="计算 4" xfId="1018"/>
    <cellStyle name="常规_exceltmp1 2" xfId="1019"/>
    <cellStyle name="超级链接 2 2" xfId="1020"/>
    <cellStyle name="超级链接 3" xfId="1021"/>
    <cellStyle name="超链接 2" xfId="1022"/>
    <cellStyle name="超链接 2 2" xfId="1023"/>
    <cellStyle name="超链接 2 2 2" xfId="1024"/>
    <cellStyle name="超链接 3" xfId="1025"/>
    <cellStyle name="超链接 3 2" xfId="1026"/>
    <cellStyle name="超链接 4" xfId="1027"/>
    <cellStyle name="超链接 4 2" xfId="1028"/>
    <cellStyle name="分级显示行_1_Book1" xfId="1029"/>
    <cellStyle name="好 2" xfId="1030"/>
    <cellStyle name="好 2 2" xfId="1031"/>
    <cellStyle name="好 2 2 2" xfId="1032"/>
    <cellStyle name="好 3" xfId="1033"/>
    <cellStyle name="好 3 2" xfId="1034"/>
    <cellStyle name="好 4" xfId="1035"/>
    <cellStyle name="好 5 3" xfId="1036"/>
    <cellStyle name="好 8" xfId="1037"/>
    <cellStyle name="好_0502通海县" xfId="1038"/>
    <cellStyle name="好_0502通海县 2" xfId="1039"/>
    <cellStyle name="好_0502通海县 2 2" xfId="1040"/>
    <cellStyle name="好_0502通海县 3" xfId="1041"/>
    <cellStyle name="好_0605石屏" xfId="1042"/>
    <cellStyle name="好_0605石屏 2" xfId="1043"/>
    <cellStyle name="好_0605石屏 2 2" xfId="1044"/>
    <cellStyle name="好_0605石屏 3" xfId="1045"/>
    <cellStyle name="好_0605石屏县" xfId="1046"/>
    <cellStyle name="好_0605石屏县 2" xfId="1047"/>
    <cellStyle name="好_0605石屏县 3" xfId="1048"/>
    <cellStyle name="好_1110洱源" xfId="1049"/>
    <cellStyle name="解释性文本 4 3" xfId="1050"/>
    <cellStyle name="好_1110洱源 2" xfId="1051"/>
    <cellStyle name="好_1110洱源 2 2" xfId="1052"/>
    <cellStyle name="解释性文本 4 4" xfId="1053"/>
    <cellStyle name="好_1110洱源 3" xfId="1054"/>
    <cellStyle name="好_11大理" xfId="1055"/>
    <cellStyle name="好_11大理 2" xfId="1056"/>
    <cellStyle name="好_11大理 2 2" xfId="1057"/>
    <cellStyle name="好_11大理 3" xfId="1058"/>
    <cellStyle name="好_2007年地州资金往来对账表" xfId="1059"/>
    <cellStyle name="好_2007年地州资金往来对账表 2" xfId="1060"/>
    <cellStyle name="好_2007年地州资金往来对账表 2 2" xfId="1061"/>
    <cellStyle name="好_2007年地州资金往来对账表 3" xfId="1062"/>
    <cellStyle name="商品名称 2 3" xfId="1063"/>
    <cellStyle name="好_2008年地州对账表(国库资金） 2 2" xfId="1064"/>
    <cellStyle name="好_2008年地州对账表(国库资金） 3" xfId="1065"/>
    <cellStyle name="好_Book1" xfId="1066"/>
    <cellStyle name="好_Book1 2" xfId="1067"/>
    <cellStyle name="好_M01-1" xfId="1068"/>
    <cellStyle name="好_M01-1 2" xfId="1069"/>
    <cellStyle name="好_M01-1 2 2" xfId="1070"/>
    <cellStyle name="后继超级链接" xfId="1071"/>
    <cellStyle name="后继超级链接 2" xfId="1072"/>
    <cellStyle name="后继超级链接 2 2" xfId="1073"/>
    <cellStyle name="后继超级链接 3" xfId="1074"/>
    <cellStyle name="汇总 2 2 2" xfId="1075"/>
    <cellStyle name="汇总 8" xfId="1076"/>
    <cellStyle name="汇总 2 2 2 2" xfId="1077"/>
    <cellStyle name="警告文本 2 2 2" xfId="1078"/>
    <cellStyle name="汇总 2 2 3" xfId="1079"/>
    <cellStyle name="汇总 2 3" xfId="1080"/>
    <cellStyle name="汇总 2 3 2" xfId="1081"/>
    <cellStyle name="汇总 2 4" xfId="1082"/>
    <cellStyle name="汇总 2 4 2" xfId="1083"/>
    <cellStyle name="汇总 2 5" xfId="1084"/>
    <cellStyle name="汇总 3 2" xfId="1085"/>
    <cellStyle name="汇总 3 2 2" xfId="1086"/>
    <cellStyle name="汇总 3 2 2 2" xfId="1087"/>
    <cellStyle name="警告文本 3 2 2" xfId="1088"/>
    <cellStyle name="汇总 3 2 3" xfId="1089"/>
    <cellStyle name="汇总 3 3" xfId="1090"/>
    <cellStyle name="汇总 3 3 2" xfId="1091"/>
    <cellStyle name="汇总 3 4" xfId="1092"/>
    <cellStyle name="汇总 3 4 2" xfId="1093"/>
    <cellStyle name="汇总 3 5" xfId="1094"/>
    <cellStyle name="汇总 4 2" xfId="1095"/>
    <cellStyle name="汇总 4 2 2" xfId="1096"/>
    <cellStyle name="汇总 4 2 2 2" xfId="1097"/>
    <cellStyle name="警告文本 4 2 2" xfId="1098"/>
    <cellStyle name="汇总 4 2 3" xfId="1099"/>
    <cellStyle name="汇总 4 3" xfId="1100"/>
    <cellStyle name="汇总 4 3 2" xfId="1101"/>
    <cellStyle name="汇总 4 4" xfId="1102"/>
    <cellStyle name="汇总 4 4 2" xfId="1103"/>
    <cellStyle name="汇总 4 5" xfId="1104"/>
    <cellStyle name="汇总 5 2" xfId="1105"/>
    <cellStyle name="汇总 5 2 2" xfId="1106"/>
    <cellStyle name="汇总 5 3" xfId="1107"/>
    <cellStyle name="汇总 5 3 2" xfId="1108"/>
    <cellStyle name="千分位_97-917" xfId="1109"/>
    <cellStyle name="汇总 5 4" xfId="1110"/>
    <cellStyle name="汇总 7" xfId="1111"/>
    <cellStyle name="汇总 7 2" xfId="1112"/>
    <cellStyle name="汇总 8 2" xfId="1113"/>
    <cellStyle name="计算 2" xfId="1114"/>
    <cellStyle name="计算 2 2" xfId="1115"/>
    <cellStyle name="计算 2 2 2" xfId="1116"/>
    <cellStyle name="计算 2 4" xfId="1117"/>
    <cellStyle name="计算 3" xfId="1118"/>
    <cellStyle name="计算 3 2" xfId="1119"/>
    <cellStyle name="计算 3 2 2" xfId="1120"/>
    <cellStyle name="计算 3 3" xfId="1121"/>
    <cellStyle name="计算 3 4" xfId="1122"/>
    <cellStyle name="计算 4 2" xfId="1123"/>
    <cellStyle name="计算 4 2 2" xfId="1124"/>
    <cellStyle name="计算 4 3" xfId="1125"/>
    <cellStyle name="计算 4 4" xfId="1126"/>
    <cellStyle name="计算 5" xfId="1127"/>
    <cellStyle name="计算 5 2" xfId="1128"/>
    <cellStyle name="计算 5 3" xfId="1129"/>
    <cellStyle name="计算 6" xfId="1130"/>
    <cellStyle name="计算 7" xfId="1131"/>
    <cellStyle name="计算 8" xfId="1132"/>
    <cellStyle name="检查单元格 2" xfId="1133"/>
    <cellStyle name="检查单元格 2 2" xfId="1134"/>
    <cellStyle name="检查单元格 2 3" xfId="1135"/>
    <cellStyle name="检查单元格 2 4" xfId="1136"/>
    <cellStyle name="检查单元格 3" xfId="1137"/>
    <cellStyle name="检查单元格 3 2" xfId="1138"/>
    <cellStyle name="检查单元格 3 2 2" xfId="1139"/>
    <cellStyle name="检查单元格 3 3" xfId="1140"/>
    <cellStyle name="检查单元格 3 4" xfId="1141"/>
    <cellStyle name="检查单元格 4" xfId="1142"/>
    <cellStyle name="检查单元格 4 2" xfId="1143"/>
    <cellStyle name="检查单元格 4 2 2" xfId="1144"/>
    <cellStyle name="检查单元格 4 3" xfId="1145"/>
    <cellStyle name="检查单元格 4 4" xfId="1146"/>
    <cellStyle name="检查单元格 5" xfId="1147"/>
    <cellStyle name="检查单元格 5 2" xfId="1148"/>
    <cellStyle name="检查单元格 5 3" xfId="1149"/>
    <cellStyle name="检查单元格 8" xfId="1150"/>
    <cellStyle name="解释性文本 2" xfId="1151"/>
    <cellStyle name="解释性文本 2 2" xfId="1152"/>
    <cellStyle name="解释性文本 2 2 2" xfId="1153"/>
    <cellStyle name="解释性文本 2 3" xfId="1154"/>
    <cellStyle name="解释性文本 2 4" xfId="1155"/>
    <cellStyle name="解释性文本 3" xfId="1156"/>
    <cellStyle name="解释性文本 3 2" xfId="1157"/>
    <cellStyle name="解释性文本 3 2 2" xfId="1158"/>
    <cellStyle name="解释性文本 3 3" xfId="1159"/>
    <cellStyle name="解释性文本 3 4" xfId="1160"/>
    <cellStyle name="解释性文本 4" xfId="1161"/>
    <cellStyle name="解释性文本 4 2" xfId="1162"/>
    <cellStyle name="解释性文本 4 2 2" xfId="1163"/>
    <cellStyle name="借出原因" xfId="1164"/>
    <cellStyle name="借出原因 2" xfId="1165"/>
    <cellStyle name="借出原因 2 2" xfId="1166"/>
    <cellStyle name="借出原因 2 2 2" xfId="1167"/>
    <cellStyle name="借出原因 2 3" xfId="1168"/>
    <cellStyle name="借出原因 3" xfId="1169"/>
    <cellStyle name="借出原因 3 2" xfId="1170"/>
    <cellStyle name="借出原因 4" xfId="1171"/>
    <cellStyle name="警告文本 2" xfId="1172"/>
    <cellStyle name="警告文本 2 2" xfId="1173"/>
    <cellStyle name="警告文本 2 3" xfId="1174"/>
    <cellStyle name="警告文本 2 4" xfId="1175"/>
    <cellStyle name="警告文本 3" xfId="1176"/>
    <cellStyle name="警告文本 3 2" xfId="1177"/>
    <cellStyle name="警告文本 3 3" xfId="1178"/>
    <cellStyle name="警告文本 3 4" xfId="1179"/>
    <cellStyle name="警告文本 4" xfId="1180"/>
    <cellStyle name="警告文本 4 2" xfId="1181"/>
    <cellStyle name="警告文本 4 3" xfId="1182"/>
    <cellStyle name="警告文本 4 4" xfId="1183"/>
    <cellStyle name="警告文本 5" xfId="1184"/>
    <cellStyle name="警告文本 5 2" xfId="1185"/>
    <cellStyle name="警告文本 5 3" xfId="1186"/>
    <cellStyle name="警告文本 6" xfId="1187"/>
    <cellStyle name="警告文本 7" xfId="1188"/>
    <cellStyle name="链接单元格 2 2" xfId="1189"/>
    <cellStyle name="链接单元格 2 2 2" xfId="1190"/>
    <cellStyle name="链接单元格 2 3" xfId="1191"/>
    <cellStyle name="链接单元格 2 4" xfId="1192"/>
    <cellStyle name="链接单元格 3 2" xfId="1193"/>
    <cellStyle name="链接单元格 3 3" xfId="1194"/>
    <cellStyle name="链接单元格 3 4" xfId="1195"/>
    <cellStyle name="链接单元格 4 2" xfId="1196"/>
    <cellStyle name="链接单元格 4 2 2" xfId="1197"/>
    <cellStyle name="链接单元格 4 3" xfId="1198"/>
    <cellStyle name="链接单元格 4 4" xfId="1199"/>
    <cellStyle name="链接单元格 5 2" xfId="1200"/>
    <cellStyle name="链接单元格 5 3" xfId="1201"/>
    <cellStyle name="普通_97-917" xfId="1202"/>
    <cellStyle name="输入 8" xfId="1203"/>
    <cellStyle name="千分位[0]_laroux" xfId="1204"/>
    <cellStyle name="千位[0]_ 方正PC" xfId="1205"/>
    <cellStyle name="千位_ 方正PC" xfId="1206"/>
    <cellStyle name="千位分隔 11" xfId="1207"/>
    <cellStyle name="千位分隔 11 2" xfId="1208"/>
    <cellStyle name="千位分隔 2" xfId="1209"/>
    <cellStyle name="千位分隔 2 2 2" xfId="1210"/>
    <cellStyle name="千位分隔 2 3" xfId="1211"/>
    <cellStyle name="千位分隔 4 6" xfId="1212"/>
    <cellStyle name="千位分隔 4 6 2" xfId="1213"/>
    <cellStyle name="千位分隔 7 2" xfId="1214"/>
    <cellStyle name="千位分隔 8 2" xfId="1215"/>
    <cellStyle name="千位分隔 9" xfId="1216"/>
    <cellStyle name="强调 1" xfId="1217"/>
    <cellStyle name="强调 1 2" xfId="1218"/>
    <cellStyle name="强调 2" xfId="1219"/>
    <cellStyle name="强调 3" xfId="1220"/>
    <cellStyle name="强调 3 2" xfId="1221"/>
    <cellStyle name="强调文字颜色 1 2 2" xfId="1222"/>
    <cellStyle name="强调文字颜色 1 2 2 2" xfId="1223"/>
    <cellStyle name="强调文字颜色 1 2 3" xfId="1224"/>
    <cellStyle name="强调文字颜色 1 3" xfId="1225"/>
    <cellStyle name="强调文字颜色 1 3 2" xfId="1226"/>
    <cellStyle name="强调文字颜色 2 2" xfId="1227"/>
    <cellStyle name="强调文字颜色 2 2 3" xfId="1228"/>
    <cellStyle name="强调文字颜色 2 3" xfId="1229"/>
    <cellStyle name="强调文字颜色 3 2" xfId="1230"/>
    <cellStyle name="强调文字颜色 3 2 2" xfId="1231"/>
    <cellStyle name="强调文字颜色 3 2 2 2" xfId="1232"/>
    <cellStyle name="强调文字颜色 3 2 3" xfId="1233"/>
    <cellStyle name="强调文字颜色 4 2" xfId="1234"/>
    <cellStyle name="强调文字颜色 4 2 2" xfId="1235"/>
    <cellStyle name="强调文字颜色 4 2 2 2" xfId="1236"/>
    <cellStyle name="强调文字颜色 4 2 3" xfId="1237"/>
    <cellStyle name="强调文字颜色 4 3" xfId="1238"/>
    <cellStyle name="强调文字颜色 4 3 2" xfId="1239"/>
    <cellStyle name="强调文字颜色 5 2" xfId="1240"/>
    <cellStyle name="强调文字颜色 5 3" xfId="1241"/>
    <cellStyle name="强调文字颜色 5 3 2" xfId="1242"/>
    <cellStyle name="强调文字颜色 6 2" xfId="1243"/>
    <cellStyle name="强调文字颜色 6 2 2" xfId="1244"/>
    <cellStyle name="强调文字颜色 6 2 2 2" xfId="1245"/>
    <cellStyle name="强调文字颜色 6 2 3" xfId="1246"/>
    <cellStyle name="强调文字颜色 6 3" xfId="1247"/>
    <cellStyle name="强调文字颜色 6 3 2" xfId="1248"/>
    <cellStyle name="日期 2" xfId="1249"/>
    <cellStyle name="日期 2 2" xfId="1250"/>
    <cellStyle name="日期 2 2 2" xfId="1251"/>
    <cellStyle name="日期 2 3" xfId="1252"/>
    <cellStyle name="日期 3" xfId="1253"/>
    <cellStyle name="日期 3 2" xfId="1254"/>
    <cellStyle name="日期 4" xfId="1255"/>
    <cellStyle name="商品名称" xfId="1256"/>
    <cellStyle name="商品名称 2" xfId="1257"/>
    <cellStyle name="商品名称 2 2" xfId="1258"/>
    <cellStyle name="商品名称 2 2 2" xfId="1259"/>
    <cellStyle name="商品名称 3" xfId="1260"/>
    <cellStyle name="商品名称 3 2" xfId="1261"/>
    <cellStyle name="适中 2" xfId="1262"/>
    <cellStyle name="适中 2 3" xfId="1263"/>
    <cellStyle name="适中 2 4" xfId="1264"/>
    <cellStyle name="适中 3 2" xfId="1265"/>
    <cellStyle name="适中 3 2 2" xfId="1266"/>
    <cellStyle name="适中 3 3" xfId="1267"/>
    <cellStyle name="适中 3 4" xfId="1268"/>
    <cellStyle name="适中 4" xfId="1269"/>
    <cellStyle name="适中 4 2" xfId="1270"/>
    <cellStyle name="适中 4 2 2" xfId="1271"/>
    <cellStyle name="适中 4 3" xfId="1272"/>
    <cellStyle name="适中 4 4" xfId="1273"/>
    <cellStyle name="适中 5" xfId="1274"/>
    <cellStyle name="适中 5 2" xfId="1275"/>
    <cellStyle name="适中 5 3" xfId="1276"/>
    <cellStyle name="适中 6" xfId="1277"/>
    <cellStyle name="适中 7" xfId="1278"/>
    <cellStyle name="适中 8" xfId="1279"/>
    <cellStyle name="输出 2" xfId="1280"/>
    <cellStyle name="输出 2 2" xfId="1281"/>
    <cellStyle name="输出 2 3" xfId="1282"/>
    <cellStyle name="输出 2 4" xfId="1283"/>
    <cellStyle name="输出 3" xfId="1284"/>
    <cellStyle name="输出 3 2" xfId="1285"/>
    <cellStyle name="输出 3 3" xfId="1286"/>
    <cellStyle name="输出 4" xfId="1287"/>
    <cellStyle name="输出 5" xfId="1288"/>
    <cellStyle name="输出 5 2" xfId="1289"/>
    <cellStyle name="输出 5 3" xfId="1290"/>
    <cellStyle name="输出 6" xfId="1291"/>
    <cellStyle name="输出 7" xfId="1292"/>
    <cellStyle name="输出 8" xfId="1293"/>
    <cellStyle name="输入 2 2 2" xfId="1294"/>
    <cellStyle name="输入 2 3" xfId="1295"/>
    <cellStyle name="输入 4" xfId="1296"/>
    <cellStyle name="输入 4 2" xfId="1297"/>
    <cellStyle name="输入 4 2 2" xfId="1298"/>
    <cellStyle name="输入 4 3" xfId="1299"/>
    <cellStyle name="输入 4 4" xfId="1300"/>
    <cellStyle name="输入 5" xfId="1301"/>
    <cellStyle name="输入 5 2" xfId="1302"/>
    <cellStyle name="输入 5 3" xfId="1303"/>
    <cellStyle name="输入 6" xfId="1304"/>
    <cellStyle name="输入 7" xfId="1305"/>
    <cellStyle name="数量" xfId="1306"/>
    <cellStyle name="数量 2" xfId="1307"/>
    <cellStyle name="数量 2 2" xfId="1308"/>
    <cellStyle name="数量 2 3" xfId="1309"/>
    <cellStyle name="数量 3 2" xfId="1310"/>
    <cellStyle name="未定义" xfId="1311"/>
    <cellStyle name="样式 1" xfId="1312"/>
    <cellStyle name="寘嬫愗傝 [0.00]_Region Orders (2)" xfId="1313"/>
    <cellStyle name="寘嬫愗傝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 name="常规_2007年云南省向人大报送政府收支预算表格式编制过程表 3" xfId="1329"/>
  </cellStyles>
  <dxfs count="5">
    <dxf>
      <font>
        <color indexed="9"/>
      </font>
    </dxf>
    <dxf>
      <font>
        <b val="1"/>
        <i val="0"/>
      </font>
    </dxf>
    <dxf>
      <font>
        <color indexed="10"/>
      </font>
    </dxf>
    <dxf>
      <font>
        <b val="0"/>
        <color indexed="9"/>
      </font>
    </dxf>
    <dxf>
      <font>
        <b val="0"/>
        <i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70" zoomScaleNormal="90" workbookViewId="0">
      <pane ySplit="4" topLeftCell="A5" activePane="bottomLeft" state="frozen"/>
      <selection/>
      <selection pane="bottomLeft" activeCell="D10" sqref="D10"/>
    </sheetView>
  </sheetViews>
  <sheetFormatPr defaultColWidth="9" defaultRowHeight="14.25" outlineLevelCol="5"/>
  <cols>
    <col min="1" max="1" width="17.6333333333333" style="516" customWidth="1"/>
    <col min="2" max="2" width="50.75" style="516" customWidth="1"/>
    <col min="3" max="4" width="20.6333333333333" style="517" customWidth="1"/>
    <col min="5" max="5" width="20.6333333333333" style="518" customWidth="1"/>
    <col min="6" max="16384" width="9" style="519"/>
  </cols>
  <sheetData>
    <row r="1" ht="22.5" spans="1:6">
      <c r="A1" s="292"/>
      <c r="B1" s="520" t="s">
        <v>0</v>
      </c>
      <c r="C1" s="521"/>
      <c r="D1" s="521"/>
      <c r="E1" s="522"/>
      <c r="F1" s="523"/>
    </row>
    <row r="2" ht="45" customHeight="1" spans="1:6">
      <c r="A2" s="293"/>
      <c r="B2" s="293" t="s">
        <v>1</v>
      </c>
      <c r="C2" s="293"/>
      <c r="D2" s="293"/>
      <c r="E2" s="293"/>
      <c r="F2" s="523"/>
    </row>
    <row r="3" ht="18.95" customHeight="1" spans="1:6">
      <c r="A3" s="292"/>
      <c r="B3" s="524"/>
      <c r="C3" s="297"/>
      <c r="D3" s="521"/>
      <c r="E3" s="298" t="s">
        <v>2</v>
      </c>
      <c r="F3" s="523"/>
    </row>
    <row r="4" s="513" customFormat="1" ht="45" customHeight="1" spans="1:6">
      <c r="A4" s="300" t="s">
        <v>3</v>
      </c>
      <c r="B4" s="525" t="s">
        <v>4</v>
      </c>
      <c r="C4" s="302" t="s">
        <v>5</v>
      </c>
      <c r="D4" s="302" t="s">
        <v>6</v>
      </c>
      <c r="E4" s="525" t="s">
        <v>7</v>
      </c>
      <c r="F4" s="526" t="s">
        <v>8</v>
      </c>
    </row>
    <row r="5" ht="37.5" customHeight="1" spans="1:6">
      <c r="A5" s="487" t="s">
        <v>9</v>
      </c>
      <c r="B5" s="488" t="s">
        <v>10</v>
      </c>
      <c r="C5" s="307">
        <f>SUM(C6:C20)</f>
        <v>17108</v>
      </c>
      <c r="D5" s="307">
        <f>SUM(D6:D20)</f>
        <v>17630</v>
      </c>
      <c r="E5" s="504">
        <f>(D5-C5)/C5</f>
        <v>0.031</v>
      </c>
      <c r="F5" s="527" t="str">
        <f t="shared" ref="F5:F40" si="0">IF(LEN(A5)=3,"是",IF(B5&lt;&gt;"",IF(SUM(C5:D5)&lt;&gt;0,"是","否"),"是"))</f>
        <v>是</v>
      </c>
    </row>
    <row r="6" ht="37.5" customHeight="1" spans="1:6">
      <c r="A6" s="489" t="s">
        <v>11</v>
      </c>
      <c r="B6" s="327" t="s">
        <v>12</v>
      </c>
      <c r="C6" s="312">
        <v>6377</v>
      </c>
      <c r="D6" s="312">
        <v>7292</v>
      </c>
      <c r="E6" s="502">
        <f t="shared" ref="E6:E40" si="1">(D6-C6)/C6</f>
        <v>0.143</v>
      </c>
      <c r="F6" s="527" t="str">
        <f t="shared" si="0"/>
        <v>是</v>
      </c>
    </row>
    <row r="7" ht="37.5" customHeight="1" spans="1:6">
      <c r="A7" s="489" t="s">
        <v>13</v>
      </c>
      <c r="B7" s="327" t="s">
        <v>14</v>
      </c>
      <c r="C7" s="312">
        <v>601</v>
      </c>
      <c r="D7" s="312">
        <v>569</v>
      </c>
      <c r="E7" s="502">
        <f t="shared" si="1"/>
        <v>-0.053</v>
      </c>
      <c r="F7" s="527" t="str">
        <f t="shared" si="0"/>
        <v>是</v>
      </c>
    </row>
    <row r="8" ht="37.5" customHeight="1" spans="1:6">
      <c r="A8" s="489" t="s">
        <v>15</v>
      </c>
      <c r="B8" s="327" t="s">
        <v>16</v>
      </c>
      <c r="C8" s="312">
        <v>273</v>
      </c>
      <c r="D8" s="312">
        <v>256</v>
      </c>
      <c r="E8" s="502">
        <f t="shared" si="1"/>
        <v>-0.062</v>
      </c>
      <c r="F8" s="527" t="str">
        <f t="shared" si="0"/>
        <v>是</v>
      </c>
    </row>
    <row r="9" ht="37.5" customHeight="1" spans="1:6">
      <c r="A9" s="489" t="s">
        <v>17</v>
      </c>
      <c r="B9" s="327" t="s">
        <v>18</v>
      </c>
      <c r="C9" s="312">
        <v>378</v>
      </c>
      <c r="D9" s="312">
        <v>350</v>
      </c>
      <c r="E9" s="502">
        <f t="shared" si="1"/>
        <v>-0.074</v>
      </c>
      <c r="F9" s="527" t="str">
        <f t="shared" si="0"/>
        <v>是</v>
      </c>
    </row>
    <row r="10" ht="37.5" customHeight="1" spans="1:6">
      <c r="A10" s="489" t="s">
        <v>19</v>
      </c>
      <c r="B10" s="327" t="s">
        <v>20</v>
      </c>
      <c r="C10" s="312">
        <v>692</v>
      </c>
      <c r="D10" s="312">
        <v>836</v>
      </c>
      <c r="E10" s="502">
        <f t="shared" si="1"/>
        <v>0.208</v>
      </c>
      <c r="F10" s="527" t="str">
        <f t="shared" si="0"/>
        <v>是</v>
      </c>
    </row>
    <row r="11" ht="37.5" customHeight="1" spans="1:6">
      <c r="A11" s="489" t="s">
        <v>21</v>
      </c>
      <c r="B11" s="327" t="s">
        <v>22</v>
      </c>
      <c r="C11" s="312">
        <v>285</v>
      </c>
      <c r="D11" s="312">
        <v>300</v>
      </c>
      <c r="E11" s="502">
        <f t="shared" si="1"/>
        <v>0.053</v>
      </c>
      <c r="F11" s="527" t="str">
        <f t="shared" si="0"/>
        <v>是</v>
      </c>
    </row>
    <row r="12" ht="37.5" customHeight="1" spans="1:6">
      <c r="A12" s="489" t="s">
        <v>23</v>
      </c>
      <c r="B12" s="327" t="s">
        <v>24</v>
      </c>
      <c r="C12" s="312">
        <v>193</v>
      </c>
      <c r="D12" s="312">
        <v>190</v>
      </c>
      <c r="E12" s="502">
        <f t="shared" si="1"/>
        <v>-0.016</v>
      </c>
      <c r="F12" s="527" t="str">
        <f t="shared" si="0"/>
        <v>是</v>
      </c>
    </row>
    <row r="13" ht="37.5" customHeight="1" spans="1:6">
      <c r="A13" s="489" t="s">
        <v>25</v>
      </c>
      <c r="B13" s="327" t="s">
        <v>26</v>
      </c>
      <c r="C13" s="312">
        <v>83</v>
      </c>
      <c r="D13" s="312">
        <v>96</v>
      </c>
      <c r="E13" s="502">
        <f t="shared" si="1"/>
        <v>0.157</v>
      </c>
      <c r="F13" s="527" t="str">
        <f t="shared" si="0"/>
        <v>是</v>
      </c>
    </row>
    <row r="14" ht="37.5" customHeight="1" spans="1:6">
      <c r="A14" s="489" t="s">
        <v>27</v>
      </c>
      <c r="B14" s="327" t="s">
        <v>28</v>
      </c>
      <c r="C14" s="312">
        <v>1825</v>
      </c>
      <c r="D14" s="312">
        <v>209</v>
      </c>
      <c r="E14" s="502">
        <f t="shared" si="1"/>
        <v>-0.885</v>
      </c>
      <c r="F14" s="527" t="str">
        <f t="shared" si="0"/>
        <v>是</v>
      </c>
    </row>
    <row r="15" ht="37.5" customHeight="1" spans="1:6">
      <c r="A15" s="489" t="s">
        <v>29</v>
      </c>
      <c r="B15" s="327" t="s">
        <v>30</v>
      </c>
      <c r="C15" s="312">
        <v>551</v>
      </c>
      <c r="D15" s="312">
        <v>560</v>
      </c>
      <c r="E15" s="502">
        <f t="shared" si="1"/>
        <v>0.016</v>
      </c>
      <c r="F15" s="527" t="str">
        <f t="shared" si="0"/>
        <v>是</v>
      </c>
    </row>
    <row r="16" ht="37.5" customHeight="1" spans="1:6">
      <c r="A16" s="489" t="s">
        <v>31</v>
      </c>
      <c r="B16" s="327" t="s">
        <v>32</v>
      </c>
      <c r="C16" s="312">
        <v>1428</v>
      </c>
      <c r="D16" s="312">
        <v>2417</v>
      </c>
      <c r="E16" s="502">
        <f t="shared" si="1"/>
        <v>0.693</v>
      </c>
      <c r="F16" s="527" t="str">
        <f t="shared" si="0"/>
        <v>是</v>
      </c>
    </row>
    <row r="17" ht="37.5" customHeight="1" spans="1:6">
      <c r="A17" s="489" t="s">
        <v>33</v>
      </c>
      <c r="B17" s="327" t="s">
        <v>34</v>
      </c>
      <c r="C17" s="312">
        <v>886</v>
      </c>
      <c r="D17" s="312">
        <v>900</v>
      </c>
      <c r="E17" s="502">
        <f t="shared" si="1"/>
        <v>0.016</v>
      </c>
      <c r="F17" s="527" t="str">
        <f t="shared" si="0"/>
        <v>是</v>
      </c>
    </row>
    <row r="18" ht="37.5" customHeight="1" spans="1:6">
      <c r="A18" s="489" t="s">
        <v>35</v>
      </c>
      <c r="B18" s="327" t="s">
        <v>36</v>
      </c>
      <c r="C18" s="312">
        <v>3490</v>
      </c>
      <c r="D18" s="312">
        <v>3600</v>
      </c>
      <c r="E18" s="502">
        <f t="shared" si="1"/>
        <v>0.032</v>
      </c>
      <c r="F18" s="527" t="str">
        <f t="shared" si="0"/>
        <v>是</v>
      </c>
    </row>
    <row r="19" ht="37.5" customHeight="1" spans="1:6">
      <c r="A19" s="489" t="s">
        <v>37</v>
      </c>
      <c r="B19" s="327" t="s">
        <v>38</v>
      </c>
      <c r="C19" s="312">
        <v>46</v>
      </c>
      <c r="D19" s="312">
        <v>55</v>
      </c>
      <c r="E19" s="502">
        <f t="shared" si="1"/>
        <v>0.196</v>
      </c>
      <c r="F19" s="527" t="str">
        <f t="shared" si="0"/>
        <v>是</v>
      </c>
    </row>
    <row r="20" ht="37.5" customHeight="1" spans="1:6">
      <c r="A20" s="535" t="s">
        <v>39</v>
      </c>
      <c r="B20" s="327" t="s">
        <v>40</v>
      </c>
      <c r="C20" s="312"/>
      <c r="D20" s="312"/>
      <c r="E20" s="504"/>
      <c r="F20" s="527" t="str">
        <f t="shared" si="0"/>
        <v>否</v>
      </c>
    </row>
    <row r="21" ht="37.5" customHeight="1" spans="1:6">
      <c r="A21" s="528" t="s">
        <v>41</v>
      </c>
      <c r="B21" s="488" t="s">
        <v>42</v>
      </c>
      <c r="C21" s="307">
        <f>SUM(C22:C29)</f>
        <v>15931</v>
      </c>
      <c r="D21" s="307">
        <f>SUM(D22:D29)</f>
        <v>16400</v>
      </c>
      <c r="E21" s="504">
        <f t="shared" si="1"/>
        <v>0.029</v>
      </c>
      <c r="F21" s="527" t="str">
        <f t="shared" si="0"/>
        <v>是</v>
      </c>
    </row>
    <row r="22" ht="37.5" customHeight="1" spans="1:6">
      <c r="A22" s="529" t="s">
        <v>43</v>
      </c>
      <c r="B22" s="327" t="s">
        <v>44</v>
      </c>
      <c r="C22" s="312">
        <v>1777</v>
      </c>
      <c r="D22" s="312">
        <v>1830</v>
      </c>
      <c r="E22" s="502">
        <f t="shared" si="1"/>
        <v>0.03</v>
      </c>
      <c r="F22" s="527" t="str">
        <f t="shared" si="0"/>
        <v>是</v>
      </c>
    </row>
    <row r="23" ht="37.5" customHeight="1" spans="1:6">
      <c r="A23" s="489" t="s">
        <v>45</v>
      </c>
      <c r="B23" s="530" t="s">
        <v>46</v>
      </c>
      <c r="C23" s="312">
        <v>7772</v>
      </c>
      <c r="D23" s="312">
        <v>7017</v>
      </c>
      <c r="E23" s="502">
        <f t="shared" si="1"/>
        <v>-0.097</v>
      </c>
      <c r="F23" s="527" t="str">
        <f t="shared" si="0"/>
        <v>是</v>
      </c>
    </row>
    <row r="24" ht="37.5" customHeight="1" spans="1:6">
      <c r="A24" s="489" t="s">
        <v>47</v>
      </c>
      <c r="B24" s="327" t="s">
        <v>48</v>
      </c>
      <c r="C24" s="312">
        <v>2015</v>
      </c>
      <c r="D24" s="312">
        <v>1950</v>
      </c>
      <c r="E24" s="502">
        <f t="shared" si="1"/>
        <v>-0.032</v>
      </c>
      <c r="F24" s="527" t="str">
        <f t="shared" si="0"/>
        <v>是</v>
      </c>
    </row>
    <row r="25" ht="37.5" customHeight="1" spans="1:6">
      <c r="A25" s="489" t="s">
        <v>49</v>
      </c>
      <c r="B25" s="327" t="s">
        <v>50</v>
      </c>
      <c r="C25" s="312"/>
      <c r="D25" s="312"/>
      <c r="E25" s="502"/>
      <c r="F25" s="527" t="str">
        <f t="shared" si="0"/>
        <v>否</v>
      </c>
    </row>
    <row r="26" ht="37.5" customHeight="1" spans="1:6">
      <c r="A26" s="489" t="s">
        <v>51</v>
      </c>
      <c r="B26" s="327" t="s">
        <v>52</v>
      </c>
      <c r="C26" s="312">
        <v>2720</v>
      </c>
      <c r="D26" s="312">
        <v>4308</v>
      </c>
      <c r="E26" s="502">
        <f t="shared" si="1"/>
        <v>0.584</v>
      </c>
      <c r="F26" s="527" t="str">
        <f t="shared" si="0"/>
        <v>是</v>
      </c>
    </row>
    <row r="27" ht="37.5" customHeight="1" spans="1:6">
      <c r="A27" s="489" t="s">
        <v>53</v>
      </c>
      <c r="B27" s="327" t="s">
        <v>54</v>
      </c>
      <c r="C27" s="312"/>
      <c r="D27" s="312"/>
      <c r="E27" s="502"/>
      <c r="F27" s="527" t="str">
        <f t="shared" si="0"/>
        <v>否</v>
      </c>
    </row>
    <row r="28" ht="37.5" customHeight="1" spans="1:6">
      <c r="A28" s="489" t="s">
        <v>55</v>
      </c>
      <c r="B28" s="327" t="s">
        <v>56</v>
      </c>
      <c r="C28" s="312">
        <v>1635</v>
      </c>
      <c r="D28" s="312">
        <v>1280</v>
      </c>
      <c r="E28" s="502">
        <f t="shared" si="1"/>
        <v>-0.217</v>
      </c>
      <c r="F28" s="527" t="str">
        <f t="shared" si="0"/>
        <v>是</v>
      </c>
    </row>
    <row r="29" ht="37.5" customHeight="1" spans="1:6">
      <c r="A29" s="489" t="s">
        <v>57</v>
      </c>
      <c r="B29" s="327" t="s">
        <v>58</v>
      </c>
      <c r="C29" s="312">
        <v>12</v>
      </c>
      <c r="D29" s="312">
        <v>15</v>
      </c>
      <c r="E29" s="502">
        <f t="shared" si="1"/>
        <v>0.25</v>
      </c>
      <c r="F29" s="527" t="str">
        <f t="shared" si="0"/>
        <v>是</v>
      </c>
    </row>
    <row r="30" ht="37.5" customHeight="1" spans="1:6">
      <c r="A30" s="489"/>
      <c r="B30" s="327"/>
      <c r="C30" s="312"/>
      <c r="D30" s="312"/>
      <c r="E30" s="504"/>
      <c r="F30" s="527" t="str">
        <f t="shared" si="0"/>
        <v>是</v>
      </c>
    </row>
    <row r="31" s="514" customFormat="1" ht="37.5" customHeight="1" spans="1:6">
      <c r="A31" s="531"/>
      <c r="B31" s="482" t="s">
        <v>59</v>
      </c>
      <c r="C31" s="307">
        <f>C5+C21</f>
        <v>33039</v>
      </c>
      <c r="D31" s="307">
        <f>D5+D21</f>
        <v>34030</v>
      </c>
      <c r="E31" s="504">
        <f t="shared" si="1"/>
        <v>0.03</v>
      </c>
      <c r="F31" s="527" t="str">
        <f t="shared" si="0"/>
        <v>是</v>
      </c>
    </row>
    <row r="32" ht="37.5" customHeight="1" spans="1:6">
      <c r="A32" s="528">
        <v>105</v>
      </c>
      <c r="B32" s="325" t="s">
        <v>60</v>
      </c>
      <c r="C32" s="307">
        <v>20200</v>
      </c>
      <c r="D32" s="307"/>
      <c r="E32" s="504">
        <f t="shared" si="1"/>
        <v>-1</v>
      </c>
      <c r="F32" s="527" t="str">
        <f t="shared" si="0"/>
        <v>是</v>
      </c>
    </row>
    <row r="33" ht="37.5" customHeight="1" spans="1:6">
      <c r="A33" s="487">
        <v>110</v>
      </c>
      <c r="B33" s="488" t="s">
        <v>61</v>
      </c>
      <c r="C33" s="307">
        <f>SUM(C34:C39)</f>
        <v>287135</v>
      </c>
      <c r="D33" s="307">
        <f>SUM(D34:D39)</f>
        <v>266946</v>
      </c>
      <c r="E33" s="504">
        <f t="shared" si="1"/>
        <v>-0.07</v>
      </c>
      <c r="F33" s="527" t="str">
        <f t="shared" si="0"/>
        <v>是</v>
      </c>
    </row>
    <row r="34" ht="37.5" customHeight="1" spans="1:6">
      <c r="A34" s="489">
        <v>11001</v>
      </c>
      <c r="B34" s="327" t="s">
        <v>62</v>
      </c>
      <c r="C34" s="312">
        <v>2431</v>
      </c>
      <c r="D34" s="312">
        <v>2431</v>
      </c>
      <c r="E34" s="502">
        <f t="shared" si="1"/>
        <v>0</v>
      </c>
      <c r="F34" s="527" t="str">
        <f t="shared" si="0"/>
        <v>是</v>
      </c>
    </row>
    <row r="35" ht="37.5" customHeight="1" spans="1:6">
      <c r="A35" s="489"/>
      <c r="B35" s="327" t="s">
        <v>63</v>
      </c>
      <c r="C35" s="312">
        <v>223478</v>
      </c>
      <c r="D35" s="312">
        <v>172017</v>
      </c>
      <c r="E35" s="502">
        <f t="shared" si="1"/>
        <v>-0.23</v>
      </c>
      <c r="F35" s="527" t="str">
        <f t="shared" si="0"/>
        <v>是</v>
      </c>
    </row>
    <row r="36" ht="37.5" customHeight="1" spans="1:6">
      <c r="A36" s="489">
        <v>11008</v>
      </c>
      <c r="B36" s="327" t="s">
        <v>64</v>
      </c>
      <c r="C36" s="312">
        <v>59576</v>
      </c>
      <c r="D36" s="312">
        <v>53252</v>
      </c>
      <c r="E36" s="502">
        <f t="shared" si="1"/>
        <v>-0.106</v>
      </c>
      <c r="F36" s="527" t="str">
        <f t="shared" si="0"/>
        <v>是</v>
      </c>
    </row>
    <row r="37" ht="37.5" customHeight="1" spans="1:6">
      <c r="A37" s="489">
        <v>11009</v>
      </c>
      <c r="B37" s="327" t="s">
        <v>65</v>
      </c>
      <c r="C37" s="312">
        <v>948</v>
      </c>
      <c r="D37" s="312">
        <v>665</v>
      </c>
      <c r="E37" s="502">
        <f t="shared" si="1"/>
        <v>-0.299</v>
      </c>
      <c r="F37" s="527" t="str">
        <f t="shared" si="0"/>
        <v>是</v>
      </c>
    </row>
    <row r="38" s="515" customFormat="1" ht="37.5" customHeight="1" spans="1:6">
      <c r="A38" s="491">
        <v>11013</v>
      </c>
      <c r="B38" s="492" t="s">
        <v>66</v>
      </c>
      <c r="C38" s="312"/>
      <c r="D38" s="312"/>
      <c r="E38" s="502"/>
      <c r="F38" s="527" t="str">
        <f t="shared" si="0"/>
        <v>否</v>
      </c>
    </row>
    <row r="39" s="515" customFormat="1" ht="37.5" customHeight="1" spans="1:6">
      <c r="A39" s="491">
        <v>11015</v>
      </c>
      <c r="B39" s="492" t="s">
        <v>67</v>
      </c>
      <c r="C39" s="312">
        <v>702</v>
      </c>
      <c r="D39" s="312">
        <v>38581</v>
      </c>
      <c r="E39" s="502">
        <f t="shared" si="1"/>
        <v>53.959</v>
      </c>
      <c r="F39" s="527" t="str">
        <f t="shared" si="0"/>
        <v>是</v>
      </c>
    </row>
    <row r="40" ht="37.5" customHeight="1" spans="1:6">
      <c r="A40" s="532"/>
      <c r="B40" s="533" t="s">
        <v>68</v>
      </c>
      <c r="C40" s="307">
        <f>C31+C32+C33</f>
        <v>340374</v>
      </c>
      <c r="D40" s="307">
        <f>D31+D32+D33</f>
        <v>300976</v>
      </c>
      <c r="E40" s="504">
        <f t="shared" si="1"/>
        <v>-0.116</v>
      </c>
      <c r="F40" s="527" t="str">
        <f t="shared" si="0"/>
        <v>是</v>
      </c>
    </row>
    <row r="41" spans="3:4">
      <c r="C41" s="534"/>
      <c r="D41" s="534"/>
    </row>
    <row r="42" spans="4:4">
      <c r="D42" s="534"/>
    </row>
    <row r="43" spans="3:4">
      <c r="C43" s="534"/>
      <c r="D43" s="534"/>
    </row>
    <row r="44" spans="4:4">
      <c r="D44" s="534"/>
    </row>
    <row r="45" spans="3:4">
      <c r="C45" s="534"/>
      <c r="D45" s="534"/>
    </row>
    <row r="46" spans="3:4">
      <c r="C46" s="534"/>
      <c r="D46" s="534"/>
    </row>
    <row r="47" spans="4:4">
      <c r="D47" s="534"/>
    </row>
    <row r="48" spans="3:4">
      <c r="C48" s="534"/>
      <c r="D48" s="534"/>
    </row>
    <row r="49" spans="3:4">
      <c r="C49" s="534"/>
      <c r="D49" s="534"/>
    </row>
    <row r="50" spans="3:4">
      <c r="C50" s="534"/>
      <c r="D50" s="534"/>
    </row>
    <row r="51" spans="3:4">
      <c r="C51" s="534"/>
      <c r="D51" s="534"/>
    </row>
    <row r="52" spans="4:4">
      <c r="D52" s="534"/>
    </row>
    <row r="53" spans="3:4">
      <c r="C53" s="534"/>
      <c r="D53" s="534"/>
    </row>
  </sheetData>
  <autoFilter ref="A4:F4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D6">
    <cfRule type="expression" dxfId="1" priority="33" stopIfTrue="1">
      <formula>"len($A:$A)=3"</formula>
    </cfRule>
  </conditionalFormatting>
  <conditionalFormatting sqref="C5:C30 D5:D6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workbookViewId="0">
      <pane ySplit="3" topLeftCell="A13" activePane="bottomLeft" state="frozen"/>
      <selection/>
      <selection pane="bottomLeft" activeCell="D17" sqref="D17"/>
    </sheetView>
  </sheetViews>
  <sheetFormatPr defaultColWidth="9" defaultRowHeight="14.25" outlineLevelCol="5"/>
  <cols>
    <col min="1" max="1" width="12.75" style="147" customWidth="1"/>
    <col min="2" max="2" width="50.75" style="147" customWidth="1"/>
    <col min="3" max="5" width="20.6333333333333" style="462" customWidth="1"/>
    <col min="6" max="6" width="9.75" style="147" customWidth="1"/>
    <col min="7" max="16384" width="9" style="265"/>
  </cols>
  <sheetData>
    <row r="1" ht="45" customHeight="1" spans="1:6">
      <c r="A1" s="427"/>
      <c r="B1" s="427" t="s">
        <v>69</v>
      </c>
      <c r="C1" s="427"/>
      <c r="D1" s="427"/>
      <c r="E1" s="427"/>
      <c r="F1" s="441"/>
    </row>
    <row r="2" ht="18.95" customHeight="1" spans="1:6">
      <c r="A2" s="430"/>
      <c r="B2" s="496"/>
      <c r="C2" s="432"/>
      <c r="D2" s="497"/>
      <c r="E2" s="433" t="s">
        <v>2</v>
      </c>
      <c r="F2" s="441"/>
    </row>
    <row r="3" s="459" customFormat="1" ht="45" customHeight="1" spans="1:6">
      <c r="A3" s="498" t="s">
        <v>3</v>
      </c>
      <c r="B3" s="457" t="s">
        <v>4</v>
      </c>
      <c r="C3" s="435" t="s">
        <v>5</v>
      </c>
      <c r="D3" s="435" t="s">
        <v>6</v>
      </c>
      <c r="E3" s="457" t="s">
        <v>7</v>
      </c>
      <c r="F3" s="499" t="s">
        <v>8</v>
      </c>
    </row>
    <row r="4" ht="37.5" customHeight="1" spans="1:6">
      <c r="A4" s="500" t="s">
        <v>70</v>
      </c>
      <c r="B4" s="501" t="s">
        <v>71</v>
      </c>
      <c r="C4" s="490">
        <v>15078</v>
      </c>
      <c r="D4" s="490">
        <v>15959</v>
      </c>
      <c r="E4" s="502">
        <f>(D4-C4)/C4</f>
        <v>0.058</v>
      </c>
      <c r="F4" s="440" t="str">
        <f t="shared" ref="F4:F38" si="0">IF(LEN(A4)=3,"是",IF(B4&lt;&gt;"",IF(SUM(C4:D4)&lt;&gt;0,"是","否"),"是"))</f>
        <v>是</v>
      </c>
    </row>
    <row r="5" ht="37.5" customHeight="1" spans="1:6">
      <c r="A5" s="500" t="s">
        <v>72</v>
      </c>
      <c r="B5" s="503" t="s">
        <v>73</v>
      </c>
      <c r="C5" s="490"/>
      <c r="D5" s="490"/>
      <c r="E5" s="502"/>
      <c r="F5" s="440" t="str">
        <f t="shared" si="0"/>
        <v>是</v>
      </c>
    </row>
    <row r="6" ht="37.5" customHeight="1" spans="1:6">
      <c r="A6" s="500" t="s">
        <v>74</v>
      </c>
      <c r="B6" s="503" t="s">
        <v>75</v>
      </c>
      <c r="C6" s="490">
        <v>143</v>
      </c>
      <c r="D6" s="490">
        <v>52</v>
      </c>
      <c r="E6" s="502">
        <f t="shared" ref="E5:E38" si="1">(D6-C6)/C6</f>
        <v>-0.636</v>
      </c>
      <c r="F6" s="440" t="str">
        <f t="shared" si="0"/>
        <v>是</v>
      </c>
    </row>
    <row r="7" ht="37.5" customHeight="1" spans="1:6">
      <c r="A7" s="500" t="s">
        <v>76</v>
      </c>
      <c r="B7" s="503" t="s">
        <v>77</v>
      </c>
      <c r="C7" s="490">
        <v>9748</v>
      </c>
      <c r="D7" s="490">
        <v>11092</v>
      </c>
      <c r="E7" s="502">
        <f t="shared" si="1"/>
        <v>0.138</v>
      </c>
      <c r="F7" s="440" t="str">
        <f t="shared" si="0"/>
        <v>是</v>
      </c>
    </row>
    <row r="8" ht="37.5" customHeight="1" spans="1:6">
      <c r="A8" s="500" t="s">
        <v>78</v>
      </c>
      <c r="B8" s="503" t="s">
        <v>79</v>
      </c>
      <c r="C8" s="490">
        <v>56809</v>
      </c>
      <c r="D8" s="490">
        <v>69224</v>
      </c>
      <c r="E8" s="502">
        <f t="shared" si="1"/>
        <v>0.219</v>
      </c>
      <c r="F8" s="440" t="str">
        <f t="shared" si="0"/>
        <v>是</v>
      </c>
    </row>
    <row r="9" ht="37.5" customHeight="1" spans="1:6">
      <c r="A9" s="500" t="s">
        <v>80</v>
      </c>
      <c r="B9" s="503" t="s">
        <v>81</v>
      </c>
      <c r="C9" s="490">
        <v>318</v>
      </c>
      <c r="D9" s="490">
        <v>317</v>
      </c>
      <c r="E9" s="502">
        <f t="shared" si="1"/>
        <v>-0.003</v>
      </c>
      <c r="F9" s="440" t="str">
        <f t="shared" si="0"/>
        <v>是</v>
      </c>
    </row>
    <row r="10" ht="37.5" customHeight="1" spans="1:6">
      <c r="A10" s="500" t="s">
        <v>82</v>
      </c>
      <c r="B10" s="503" t="s">
        <v>83</v>
      </c>
      <c r="C10" s="490">
        <v>1170</v>
      </c>
      <c r="D10" s="490">
        <v>1204</v>
      </c>
      <c r="E10" s="502">
        <f t="shared" si="1"/>
        <v>0.029</v>
      </c>
      <c r="F10" s="440" t="str">
        <f t="shared" si="0"/>
        <v>是</v>
      </c>
    </row>
    <row r="11" ht="37.5" customHeight="1" spans="1:6">
      <c r="A11" s="500" t="s">
        <v>84</v>
      </c>
      <c r="B11" s="503" t="s">
        <v>85</v>
      </c>
      <c r="C11" s="490">
        <v>36399</v>
      </c>
      <c r="D11" s="490">
        <v>51331</v>
      </c>
      <c r="E11" s="502">
        <f t="shared" si="1"/>
        <v>0.41</v>
      </c>
      <c r="F11" s="440" t="str">
        <f t="shared" si="0"/>
        <v>是</v>
      </c>
    </row>
    <row r="12" ht="37.5" customHeight="1" spans="1:6">
      <c r="A12" s="500" t="s">
        <v>86</v>
      </c>
      <c r="B12" s="503" t="s">
        <v>87</v>
      </c>
      <c r="C12" s="490">
        <v>22253</v>
      </c>
      <c r="D12" s="490">
        <v>28068</v>
      </c>
      <c r="E12" s="502">
        <f t="shared" si="1"/>
        <v>0.261</v>
      </c>
      <c r="F12" s="440" t="str">
        <f t="shared" si="0"/>
        <v>是</v>
      </c>
    </row>
    <row r="13" ht="37.5" customHeight="1" spans="1:6">
      <c r="A13" s="500" t="s">
        <v>88</v>
      </c>
      <c r="B13" s="503" t="s">
        <v>89</v>
      </c>
      <c r="C13" s="490">
        <v>1144</v>
      </c>
      <c r="D13" s="490">
        <v>536</v>
      </c>
      <c r="E13" s="502">
        <f t="shared" si="1"/>
        <v>-0.531</v>
      </c>
      <c r="F13" s="440" t="str">
        <f t="shared" si="0"/>
        <v>是</v>
      </c>
    </row>
    <row r="14" ht="37.5" customHeight="1" spans="1:6">
      <c r="A14" s="500" t="s">
        <v>90</v>
      </c>
      <c r="B14" s="503" t="s">
        <v>91</v>
      </c>
      <c r="C14" s="490">
        <v>2641</v>
      </c>
      <c r="D14" s="490">
        <v>2788</v>
      </c>
      <c r="E14" s="502">
        <f t="shared" si="1"/>
        <v>0.056</v>
      </c>
      <c r="F14" s="440" t="str">
        <f t="shared" si="0"/>
        <v>是</v>
      </c>
    </row>
    <row r="15" ht="37.5" customHeight="1" spans="1:6">
      <c r="A15" s="500" t="s">
        <v>92</v>
      </c>
      <c r="B15" s="503" t="s">
        <v>93</v>
      </c>
      <c r="C15" s="490">
        <v>37544</v>
      </c>
      <c r="D15" s="490">
        <v>45252</v>
      </c>
      <c r="E15" s="502">
        <f t="shared" si="1"/>
        <v>0.205</v>
      </c>
      <c r="F15" s="440" t="str">
        <f t="shared" si="0"/>
        <v>是</v>
      </c>
    </row>
    <row r="16" ht="37.5" customHeight="1" spans="1:6">
      <c r="A16" s="500" t="s">
        <v>94</v>
      </c>
      <c r="B16" s="503" t="s">
        <v>95</v>
      </c>
      <c r="C16" s="490">
        <v>2183</v>
      </c>
      <c r="D16" s="490">
        <v>4246</v>
      </c>
      <c r="E16" s="502">
        <f t="shared" si="1"/>
        <v>0.945</v>
      </c>
      <c r="F16" s="440" t="str">
        <f t="shared" si="0"/>
        <v>是</v>
      </c>
    </row>
    <row r="17" ht="37.5" customHeight="1" spans="1:6">
      <c r="A17" s="500" t="s">
        <v>96</v>
      </c>
      <c r="B17" s="503" t="s">
        <v>97</v>
      </c>
      <c r="C17" s="490">
        <v>82</v>
      </c>
      <c r="D17" s="490">
        <v>359</v>
      </c>
      <c r="E17" s="502">
        <f t="shared" si="1"/>
        <v>3.378</v>
      </c>
      <c r="F17" s="440" t="str">
        <f t="shared" si="0"/>
        <v>是</v>
      </c>
    </row>
    <row r="18" ht="37.5" customHeight="1" spans="1:6">
      <c r="A18" s="500" t="s">
        <v>98</v>
      </c>
      <c r="B18" s="503" t="s">
        <v>99</v>
      </c>
      <c r="C18" s="490">
        <v>575</v>
      </c>
      <c r="D18" s="490">
        <v>550</v>
      </c>
      <c r="E18" s="502">
        <f t="shared" si="1"/>
        <v>-0.043</v>
      </c>
      <c r="F18" s="440" t="str">
        <f t="shared" si="0"/>
        <v>是</v>
      </c>
    </row>
    <row r="19" ht="37.5" customHeight="1" spans="1:6">
      <c r="A19" s="500" t="s">
        <v>100</v>
      </c>
      <c r="B19" s="503" t="s">
        <v>101</v>
      </c>
      <c r="C19" s="490"/>
      <c r="D19" s="490"/>
      <c r="E19" s="502"/>
      <c r="F19" s="440" t="str">
        <f t="shared" si="0"/>
        <v>是</v>
      </c>
    </row>
    <row r="20" ht="37.5" customHeight="1" spans="1:6">
      <c r="A20" s="500" t="s">
        <v>102</v>
      </c>
      <c r="B20" s="503" t="s">
        <v>103</v>
      </c>
      <c r="C20" s="490"/>
      <c r="D20" s="490"/>
      <c r="E20" s="502"/>
      <c r="F20" s="440" t="str">
        <f t="shared" si="0"/>
        <v>是</v>
      </c>
    </row>
    <row r="21" ht="37.5" customHeight="1" spans="1:6">
      <c r="A21" s="500" t="s">
        <v>104</v>
      </c>
      <c r="B21" s="503" t="s">
        <v>105</v>
      </c>
      <c r="C21" s="490">
        <v>2207</v>
      </c>
      <c r="D21" s="490">
        <v>2226</v>
      </c>
      <c r="E21" s="502">
        <f t="shared" si="1"/>
        <v>0.009</v>
      </c>
      <c r="F21" s="440" t="str">
        <f t="shared" si="0"/>
        <v>是</v>
      </c>
    </row>
    <row r="22" ht="37.5" customHeight="1" spans="1:6">
      <c r="A22" s="500" t="s">
        <v>106</v>
      </c>
      <c r="B22" s="503" t="s">
        <v>107</v>
      </c>
      <c r="C22" s="490">
        <v>12723</v>
      </c>
      <c r="D22" s="490">
        <v>15633</v>
      </c>
      <c r="E22" s="502">
        <f t="shared" si="1"/>
        <v>0.229</v>
      </c>
      <c r="F22" s="440" t="str">
        <f t="shared" si="0"/>
        <v>是</v>
      </c>
    </row>
    <row r="23" ht="37.5" customHeight="1" spans="1:6">
      <c r="A23" s="500" t="s">
        <v>108</v>
      </c>
      <c r="B23" s="503" t="s">
        <v>109</v>
      </c>
      <c r="C23" s="490">
        <v>935</v>
      </c>
      <c r="D23" s="490">
        <v>1262</v>
      </c>
      <c r="E23" s="502">
        <f t="shared" si="1"/>
        <v>0.35</v>
      </c>
      <c r="F23" s="440" t="str">
        <f t="shared" si="0"/>
        <v>是</v>
      </c>
    </row>
    <row r="24" ht="37.5" customHeight="1" spans="1:6">
      <c r="A24" s="500" t="s">
        <v>110</v>
      </c>
      <c r="B24" s="503" t="s">
        <v>111</v>
      </c>
      <c r="C24" s="490">
        <v>1526</v>
      </c>
      <c r="D24" s="490">
        <v>1154</v>
      </c>
      <c r="E24" s="502">
        <f t="shared" si="1"/>
        <v>-0.244</v>
      </c>
      <c r="F24" s="440" t="str">
        <f t="shared" si="0"/>
        <v>是</v>
      </c>
    </row>
    <row r="25" ht="37.5" customHeight="1" spans="1:6">
      <c r="A25" s="500" t="s">
        <v>112</v>
      </c>
      <c r="B25" s="503" t="s">
        <v>113</v>
      </c>
      <c r="C25" s="490"/>
      <c r="D25" s="490">
        <v>4600</v>
      </c>
      <c r="E25" s="502">
        <v>0</v>
      </c>
      <c r="F25" s="440" t="str">
        <f t="shared" si="0"/>
        <v>是</v>
      </c>
    </row>
    <row r="26" ht="37.5" customHeight="1" spans="1:6">
      <c r="A26" s="500" t="s">
        <v>114</v>
      </c>
      <c r="B26" s="503" t="s">
        <v>115</v>
      </c>
      <c r="C26" s="490">
        <v>4056</v>
      </c>
      <c r="D26" s="490">
        <v>4126</v>
      </c>
      <c r="E26" s="502">
        <f t="shared" si="1"/>
        <v>0.017</v>
      </c>
      <c r="F26" s="440" t="str">
        <f t="shared" si="0"/>
        <v>是</v>
      </c>
    </row>
    <row r="27" ht="37.5" customHeight="1" spans="1:6">
      <c r="A27" s="500" t="s">
        <v>116</v>
      </c>
      <c r="B27" s="503" t="s">
        <v>117</v>
      </c>
      <c r="C27" s="490">
        <v>22</v>
      </c>
      <c r="D27" s="490">
        <v>21</v>
      </c>
      <c r="E27" s="502">
        <f t="shared" si="1"/>
        <v>-0.045</v>
      </c>
      <c r="F27" s="440" t="str">
        <f t="shared" si="0"/>
        <v>是</v>
      </c>
    </row>
    <row r="28" ht="37.5" customHeight="1" spans="1:6">
      <c r="A28" s="500" t="s">
        <v>118</v>
      </c>
      <c r="B28" s="503" t="s">
        <v>119</v>
      </c>
      <c r="C28" s="490">
        <v>146</v>
      </c>
      <c r="D28" s="490"/>
      <c r="E28" s="502">
        <f t="shared" si="1"/>
        <v>-1</v>
      </c>
      <c r="F28" s="440" t="str">
        <f t="shared" si="0"/>
        <v>是</v>
      </c>
    </row>
    <row r="29" ht="37.5" customHeight="1" spans="1:6">
      <c r="A29" s="500"/>
      <c r="B29" s="503"/>
      <c r="C29" s="490"/>
      <c r="D29" s="490"/>
      <c r="E29" s="502"/>
      <c r="F29" s="440" t="str">
        <f t="shared" si="0"/>
        <v>是</v>
      </c>
    </row>
    <row r="30" s="341" customFormat="1" ht="37.5" customHeight="1" spans="1:6">
      <c r="A30" s="481"/>
      <c r="B30" s="482" t="s">
        <v>120</v>
      </c>
      <c r="C30" s="455">
        <f>SUM(C4:C28)</f>
        <v>207702</v>
      </c>
      <c r="D30" s="455">
        <f>SUM(D4:D28)</f>
        <v>260000</v>
      </c>
      <c r="E30" s="504">
        <f t="shared" si="1"/>
        <v>0.252</v>
      </c>
      <c r="F30" s="440" t="str">
        <f t="shared" si="0"/>
        <v>是</v>
      </c>
    </row>
    <row r="31" ht="37.5" customHeight="1" spans="1:6">
      <c r="A31" s="484">
        <v>230</v>
      </c>
      <c r="B31" s="505" t="s">
        <v>121</v>
      </c>
      <c r="C31" s="455">
        <f>SUM(C32:C35)</f>
        <v>57690</v>
      </c>
      <c r="D31" s="455">
        <f>SUM(D32:D35)</f>
        <v>20300</v>
      </c>
      <c r="E31" s="504">
        <f t="shared" si="1"/>
        <v>-0.648</v>
      </c>
      <c r="F31" s="440" t="str">
        <f t="shared" si="0"/>
        <v>是</v>
      </c>
    </row>
    <row r="32" ht="37.5" customHeight="1" spans="1:6">
      <c r="A32" s="506">
        <v>23006</v>
      </c>
      <c r="B32" s="507" t="s">
        <v>122</v>
      </c>
      <c r="C32" s="490">
        <v>17949</v>
      </c>
      <c r="D32" s="490">
        <v>20300</v>
      </c>
      <c r="E32" s="502">
        <f t="shared" si="1"/>
        <v>0.131</v>
      </c>
      <c r="F32" s="440" t="str">
        <f t="shared" si="0"/>
        <v>是</v>
      </c>
    </row>
    <row r="33" ht="42" customHeight="1" spans="1:6">
      <c r="A33" s="500">
        <v>23008</v>
      </c>
      <c r="B33" s="507" t="s">
        <v>123</v>
      </c>
      <c r="C33" s="490">
        <v>1160</v>
      </c>
      <c r="D33" s="490"/>
      <c r="E33" s="502">
        <f t="shared" si="1"/>
        <v>-1</v>
      </c>
      <c r="F33" s="440" t="str">
        <f t="shared" si="0"/>
        <v>是</v>
      </c>
    </row>
    <row r="34" ht="37.5" customHeight="1" spans="1:6">
      <c r="A34" s="508">
        <v>23015</v>
      </c>
      <c r="B34" s="509" t="s">
        <v>124</v>
      </c>
      <c r="C34" s="490"/>
      <c r="D34" s="490"/>
      <c r="E34" s="502"/>
      <c r="F34" s="440" t="str">
        <f t="shared" si="0"/>
        <v>否</v>
      </c>
    </row>
    <row r="35" s="461" customFormat="1" ht="36" customHeight="1" spans="1:6">
      <c r="A35" s="508">
        <v>23016</v>
      </c>
      <c r="B35" s="509" t="s">
        <v>125</v>
      </c>
      <c r="C35" s="490">
        <v>38581</v>
      </c>
      <c r="D35" s="490"/>
      <c r="E35" s="502">
        <f t="shared" si="1"/>
        <v>-1</v>
      </c>
      <c r="F35" s="440" t="str">
        <f t="shared" si="0"/>
        <v>是</v>
      </c>
    </row>
    <row r="36" s="461" customFormat="1" ht="37.5" customHeight="1" spans="1:6">
      <c r="A36" s="484">
        <v>231</v>
      </c>
      <c r="B36" s="485" t="s">
        <v>126</v>
      </c>
      <c r="C36" s="455">
        <v>21730</v>
      </c>
      <c r="D36" s="455"/>
      <c r="E36" s="504">
        <f t="shared" si="1"/>
        <v>-1</v>
      </c>
      <c r="F36" s="440" t="str">
        <f t="shared" si="0"/>
        <v>是</v>
      </c>
    </row>
    <row r="37" s="461" customFormat="1" ht="37.5" customHeight="1" spans="1:6">
      <c r="A37" s="484">
        <v>23009</v>
      </c>
      <c r="B37" s="510" t="s">
        <v>127</v>
      </c>
      <c r="C37" s="455">
        <v>53252</v>
      </c>
      <c r="D37" s="455">
        <v>20676</v>
      </c>
      <c r="E37" s="504">
        <f t="shared" si="1"/>
        <v>-0.612</v>
      </c>
      <c r="F37" s="440" t="str">
        <f t="shared" si="0"/>
        <v>是</v>
      </c>
    </row>
    <row r="38" ht="37.5" customHeight="1" spans="1:6">
      <c r="A38" s="481"/>
      <c r="B38" s="494" t="s">
        <v>128</v>
      </c>
      <c r="C38" s="455">
        <f>SUM(C30+C31+C36+C37)</f>
        <v>340374</v>
      </c>
      <c r="D38" s="455">
        <f>SUM(D30+D31+D36+D37)</f>
        <v>300976</v>
      </c>
      <c r="E38" s="504">
        <f t="shared" si="1"/>
        <v>-0.116</v>
      </c>
      <c r="F38" s="440" t="str">
        <f t="shared" si="0"/>
        <v>是</v>
      </c>
    </row>
    <row r="39" spans="2:4">
      <c r="B39" s="511"/>
      <c r="D39" s="512"/>
    </row>
    <row r="41" spans="4:4">
      <c r="D41" s="512"/>
    </row>
    <row r="43" spans="4:4">
      <c r="D43" s="512"/>
    </row>
    <row r="44" spans="4:4">
      <c r="D44" s="512"/>
    </row>
    <row r="46" spans="4:4">
      <c r="D46" s="512"/>
    </row>
    <row r="47" spans="4:4">
      <c r="D47" s="512"/>
    </row>
    <row r="48" spans="4:4">
      <c r="D48" s="512"/>
    </row>
    <row r="49" spans="4:4">
      <c r="D49" s="512"/>
    </row>
    <row r="51" spans="4:4">
      <c r="D51" s="512"/>
    </row>
  </sheetData>
  <autoFilter ref="A3:F39">
    <filterColumn colId="5">
      <customFilters>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4"/>
  <sheetViews>
    <sheetView showGridLines="0" showZeros="0" view="pageBreakPreview" zoomScale="70" zoomScaleNormal="90" workbookViewId="0">
      <pane ySplit="3" topLeftCell="A19" activePane="bottomLeft" state="frozen"/>
      <selection/>
      <selection pane="bottomLeft" activeCell="E34" sqref="E34"/>
    </sheetView>
  </sheetViews>
  <sheetFormatPr defaultColWidth="9" defaultRowHeight="14.25" outlineLevelCol="5"/>
  <cols>
    <col min="1" max="1" width="14.5" style="147" customWidth="1"/>
    <col min="2" max="2" width="50.75" style="147" customWidth="1"/>
    <col min="3" max="5" width="20.6333333333333" style="462" customWidth="1"/>
    <col min="6" max="16384" width="9" style="265"/>
  </cols>
  <sheetData>
    <row r="1" ht="45" customHeight="1" spans="1:5">
      <c r="A1" s="339"/>
      <c r="B1" s="339" t="s">
        <v>129</v>
      </c>
      <c r="C1" s="339"/>
      <c r="D1" s="339"/>
      <c r="E1" s="339"/>
    </row>
    <row r="2" ht="18.95" customHeight="1" spans="2:5">
      <c r="B2" s="463"/>
      <c r="C2" s="342"/>
      <c r="D2" s="342"/>
      <c r="E2" s="464" t="s">
        <v>2</v>
      </c>
    </row>
    <row r="3" s="459" customFormat="1" ht="45" customHeight="1" spans="1:6">
      <c r="A3" s="465" t="s">
        <v>3</v>
      </c>
      <c r="B3" s="346" t="s">
        <v>4</v>
      </c>
      <c r="C3" s="167" t="s">
        <v>130</v>
      </c>
      <c r="D3" s="167" t="s">
        <v>6</v>
      </c>
      <c r="E3" s="167" t="s">
        <v>131</v>
      </c>
      <c r="F3" s="271" t="s">
        <v>8</v>
      </c>
    </row>
    <row r="4" ht="32.1" customHeight="1" spans="1:6">
      <c r="A4" s="466" t="s">
        <v>9</v>
      </c>
      <c r="B4" s="467" t="s">
        <v>10</v>
      </c>
      <c r="C4" s="468">
        <f>SUM(C5:C19)</f>
        <v>18200</v>
      </c>
      <c r="D4" s="468">
        <f>SUM(D5:D19)</f>
        <v>17630</v>
      </c>
      <c r="E4" s="469">
        <f>IF(C4&gt;0,D4/C4-1,IF(C4&lt;0,-(D4/C4-1),""))</f>
        <v>-0.031</v>
      </c>
      <c r="F4" s="275" t="str">
        <f t="shared" ref="F4:F40" si="0">IF(LEN(A4)=3,"是",IF(B4&lt;&gt;"",IF(SUM(C4:D4)&lt;&gt;0,"是","否"),"是"))</f>
        <v>是</v>
      </c>
    </row>
    <row r="5" ht="32.1" customHeight="1" spans="1:6">
      <c r="A5" s="470" t="s">
        <v>11</v>
      </c>
      <c r="B5" s="471" t="s">
        <v>12</v>
      </c>
      <c r="C5" s="117">
        <v>9120</v>
      </c>
      <c r="D5" s="472">
        <v>7292</v>
      </c>
      <c r="E5" s="473">
        <f t="shared" ref="E5:E26" si="1">IF(C5&gt;0,D5/C5-1,IF(C5&lt;0,-(D5/C5-1),""))</f>
        <v>-0.2</v>
      </c>
      <c r="F5" s="275" t="str">
        <f t="shared" si="0"/>
        <v>是</v>
      </c>
    </row>
    <row r="6" ht="32.1" customHeight="1" spans="1:6">
      <c r="A6" s="470" t="s">
        <v>13</v>
      </c>
      <c r="B6" s="471" t="s">
        <v>14</v>
      </c>
      <c r="C6" s="117">
        <v>580</v>
      </c>
      <c r="D6" s="472">
        <v>569</v>
      </c>
      <c r="E6" s="473">
        <f t="shared" si="1"/>
        <v>-0.019</v>
      </c>
      <c r="F6" s="275" t="str">
        <f t="shared" si="0"/>
        <v>是</v>
      </c>
    </row>
    <row r="7" ht="32.1" customHeight="1" spans="1:6">
      <c r="A7" s="470" t="s">
        <v>15</v>
      </c>
      <c r="B7" s="471" t="s">
        <v>16</v>
      </c>
      <c r="C7" s="117">
        <v>230</v>
      </c>
      <c r="D7" s="472">
        <v>256</v>
      </c>
      <c r="E7" s="473">
        <f t="shared" si="1"/>
        <v>0.113</v>
      </c>
      <c r="F7" s="275" t="str">
        <f t="shared" si="0"/>
        <v>是</v>
      </c>
    </row>
    <row r="8" customFormat="1" ht="32.1" customHeight="1" spans="1:6">
      <c r="A8" s="470" t="s">
        <v>17</v>
      </c>
      <c r="B8" s="471" t="s">
        <v>18</v>
      </c>
      <c r="C8" s="117">
        <v>930</v>
      </c>
      <c r="D8" s="472">
        <v>350</v>
      </c>
      <c r="E8" s="473">
        <f t="shared" si="1"/>
        <v>-0.624</v>
      </c>
      <c r="F8" s="275" t="str">
        <f t="shared" si="0"/>
        <v>是</v>
      </c>
    </row>
    <row r="9" ht="32.1" customHeight="1" spans="1:6">
      <c r="A9" s="470" t="s">
        <v>19</v>
      </c>
      <c r="B9" s="471" t="s">
        <v>20</v>
      </c>
      <c r="C9" s="117">
        <v>820</v>
      </c>
      <c r="D9" s="472">
        <v>836</v>
      </c>
      <c r="E9" s="473">
        <f t="shared" si="1"/>
        <v>0.02</v>
      </c>
      <c r="F9" s="275" t="str">
        <f t="shared" si="0"/>
        <v>是</v>
      </c>
    </row>
    <row r="10" customFormat="1" ht="32.1" customHeight="1" spans="1:6">
      <c r="A10" s="470" t="s">
        <v>21</v>
      </c>
      <c r="B10" s="471" t="s">
        <v>22</v>
      </c>
      <c r="C10" s="117">
        <v>260</v>
      </c>
      <c r="D10" s="472">
        <v>300</v>
      </c>
      <c r="E10" s="473">
        <f t="shared" si="1"/>
        <v>0.154</v>
      </c>
      <c r="F10" s="275" t="str">
        <f t="shared" si="0"/>
        <v>是</v>
      </c>
    </row>
    <row r="11" customFormat="1" ht="32.1" customHeight="1" spans="1:6">
      <c r="A11" s="470" t="s">
        <v>23</v>
      </c>
      <c r="B11" s="471" t="s">
        <v>24</v>
      </c>
      <c r="C11" s="117">
        <v>220</v>
      </c>
      <c r="D11" s="472">
        <v>190</v>
      </c>
      <c r="E11" s="473">
        <f t="shared" si="1"/>
        <v>-0.136</v>
      </c>
      <c r="F11" s="275" t="str">
        <f t="shared" si="0"/>
        <v>是</v>
      </c>
    </row>
    <row r="12" customFormat="1" ht="32.1" customHeight="1" spans="1:6">
      <c r="A12" s="470" t="s">
        <v>25</v>
      </c>
      <c r="B12" s="471" t="s">
        <v>26</v>
      </c>
      <c r="C12" s="117">
        <v>160</v>
      </c>
      <c r="D12" s="472">
        <v>96</v>
      </c>
      <c r="E12" s="473">
        <f t="shared" si="1"/>
        <v>-0.4</v>
      </c>
      <c r="F12" s="275" t="str">
        <f t="shared" si="0"/>
        <v>是</v>
      </c>
    </row>
    <row r="13" customFormat="1" ht="32.1" customHeight="1" spans="1:6">
      <c r="A13" s="470" t="s">
        <v>27</v>
      </c>
      <c r="B13" s="471" t="s">
        <v>28</v>
      </c>
      <c r="C13" s="117">
        <v>510</v>
      </c>
      <c r="D13" s="472">
        <v>209</v>
      </c>
      <c r="E13" s="473">
        <f t="shared" si="1"/>
        <v>-0.59</v>
      </c>
      <c r="F13" s="275" t="str">
        <f t="shared" si="0"/>
        <v>是</v>
      </c>
    </row>
    <row r="14" customFormat="1" ht="32.1" customHeight="1" spans="1:6">
      <c r="A14" s="470" t="s">
        <v>29</v>
      </c>
      <c r="B14" s="471" t="s">
        <v>30</v>
      </c>
      <c r="C14" s="117">
        <v>545</v>
      </c>
      <c r="D14" s="472">
        <v>560</v>
      </c>
      <c r="E14" s="473">
        <f t="shared" si="1"/>
        <v>0.028</v>
      </c>
      <c r="F14" s="275" t="str">
        <f t="shared" si="0"/>
        <v>是</v>
      </c>
    </row>
    <row r="15" ht="32.1" customHeight="1" spans="1:6">
      <c r="A15" s="470" t="s">
        <v>31</v>
      </c>
      <c r="B15" s="471" t="s">
        <v>32</v>
      </c>
      <c r="C15" s="117">
        <v>495</v>
      </c>
      <c r="D15" s="472">
        <v>2417</v>
      </c>
      <c r="E15" s="473">
        <f t="shared" si="1"/>
        <v>3.883</v>
      </c>
      <c r="F15" s="275" t="str">
        <f t="shared" si="0"/>
        <v>是</v>
      </c>
    </row>
    <row r="16" customFormat="1" ht="32.1" customHeight="1" spans="1:6">
      <c r="A16" s="470" t="s">
        <v>33</v>
      </c>
      <c r="B16" s="471" t="s">
        <v>34</v>
      </c>
      <c r="C16" s="117">
        <v>700</v>
      </c>
      <c r="D16" s="472">
        <v>900</v>
      </c>
      <c r="E16" s="473">
        <f t="shared" si="1"/>
        <v>0.286</v>
      </c>
      <c r="F16" s="275" t="str">
        <f t="shared" si="0"/>
        <v>是</v>
      </c>
    </row>
    <row r="17" customFormat="1" ht="32.1" customHeight="1" spans="1:6">
      <c r="A17" s="470" t="s">
        <v>35</v>
      </c>
      <c r="B17" s="471" t="s">
        <v>36</v>
      </c>
      <c r="C17" s="117">
        <v>3580</v>
      </c>
      <c r="D17" s="472">
        <v>3600</v>
      </c>
      <c r="E17" s="473">
        <f t="shared" si="1"/>
        <v>0.006</v>
      </c>
      <c r="F17" s="275" t="str">
        <f t="shared" si="0"/>
        <v>是</v>
      </c>
    </row>
    <row r="18" customFormat="1" ht="32.1" customHeight="1" spans="1:6">
      <c r="A18" s="470" t="s">
        <v>37</v>
      </c>
      <c r="B18" s="471" t="s">
        <v>38</v>
      </c>
      <c r="C18" s="117">
        <v>50</v>
      </c>
      <c r="D18" s="472">
        <v>55</v>
      </c>
      <c r="E18" s="473">
        <f t="shared" si="1"/>
        <v>0.1</v>
      </c>
      <c r="F18" s="275" t="str">
        <f t="shared" si="0"/>
        <v>是</v>
      </c>
    </row>
    <row r="19" customFormat="1" ht="32.1" customHeight="1" spans="1:6">
      <c r="A19" s="536" t="s">
        <v>132</v>
      </c>
      <c r="B19" s="471" t="s">
        <v>40</v>
      </c>
      <c r="C19" s="117"/>
      <c r="D19" s="472"/>
      <c r="E19" s="473" t="str">
        <f t="shared" si="1"/>
        <v/>
      </c>
      <c r="F19" s="275" t="str">
        <f t="shared" si="0"/>
        <v>否</v>
      </c>
    </row>
    <row r="20" ht="32.1" customHeight="1" spans="1:6">
      <c r="A20" s="362" t="s">
        <v>41</v>
      </c>
      <c r="B20" s="467" t="s">
        <v>42</v>
      </c>
      <c r="C20" s="468">
        <f>SUM(C21:C28)</f>
        <v>16500</v>
      </c>
      <c r="D20" s="468">
        <f>SUM(D21:D28)</f>
        <v>16400</v>
      </c>
      <c r="E20" s="469">
        <f t="shared" si="1"/>
        <v>-0.006</v>
      </c>
      <c r="F20" s="275" t="str">
        <f t="shared" si="0"/>
        <v>是</v>
      </c>
    </row>
    <row r="21" ht="32.1" customHeight="1" spans="1:6">
      <c r="A21" s="474" t="s">
        <v>43</v>
      </c>
      <c r="B21" s="471" t="s">
        <v>44</v>
      </c>
      <c r="C21" s="117">
        <v>1800</v>
      </c>
      <c r="D21" s="472">
        <v>1830</v>
      </c>
      <c r="E21" s="473">
        <f t="shared" si="1"/>
        <v>0.017</v>
      </c>
      <c r="F21" s="275" t="str">
        <f t="shared" si="0"/>
        <v>是</v>
      </c>
    </row>
    <row r="22" ht="32.1" customHeight="1" spans="1:6">
      <c r="A22" s="470" t="s">
        <v>45</v>
      </c>
      <c r="B22" s="475" t="s">
        <v>46</v>
      </c>
      <c r="C22" s="117">
        <v>6040</v>
      </c>
      <c r="D22" s="472">
        <v>7017</v>
      </c>
      <c r="E22" s="473">
        <f t="shared" si="1"/>
        <v>0.162</v>
      </c>
      <c r="F22" s="275" t="str">
        <f t="shared" si="0"/>
        <v>是</v>
      </c>
    </row>
    <row r="23" ht="32.1" customHeight="1" spans="1:6">
      <c r="A23" s="470" t="s">
        <v>47</v>
      </c>
      <c r="B23" s="471" t="s">
        <v>48</v>
      </c>
      <c r="C23" s="117">
        <v>1600</v>
      </c>
      <c r="D23" s="472">
        <v>1950</v>
      </c>
      <c r="E23" s="473">
        <f t="shared" si="1"/>
        <v>0.219</v>
      </c>
      <c r="F23" s="275" t="str">
        <f t="shared" si="0"/>
        <v>是</v>
      </c>
    </row>
    <row r="24" ht="32.1" customHeight="1" spans="1:6">
      <c r="A24" s="470" t="s">
        <v>49</v>
      </c>
      <c r="B24" s="471" t="s">
        <v>50</v>
      </c>
      <c r="C24" s="117"/>
      <c r="D24" s="472"/>
      <c r="E24" s="473" t="str">
        <f t="shared" si="1"/>
        <v/>
      </c>
      <c r="F24" s="275" t="str">
        <f t="shared" si="0"/>
        <v>否</v>
      </c>
    </row>
    <row r="25" ht="32.1" customHeight="1" spans="1:6">
      <c r="A25" s="470" t="s">
        <v>51</v>
      </c>
      <c r="B25" s="471" t="s">
        <v>52</v>
      </c>
      <c r="C25" s="117">
        <v>5600</v>
      </c>
      <c r="D25" s="472">
        <v>4308</v>
      </c>
      <c r="E25" s="473">
        <f t="shared" si="1"/>
        <v>-0.231</v>
      </c>
      <c r="F25" s="275" t="str">
        <f t="shared" si="0"/>
        <v>是</v>
      </c>
    </row>
    <row r="26" customFormat="1" ht="32.1" hidden="1" customHeight="1" spans="1:6">
      <c r="A26" s="476" t="s">
        <v>53</v>
      </c>
      <c r="B26" s="477" t="s">
        <v>54</v>
      </c>
      <c r="C26" s="478"/>
      <c r="D26" s="479"/>
      <c r="E26" s="480" t="str">
        <f t="shared" si="1"/>
        <v/>
      </c>
      <c r="F26" s="275" t="str">
        <f t="shared" si="0"/>
        <v>否</v>
      </c>
    </row>
    <row r="27" ht="32.1" customHeight="1" spans="1:6">
      <c r="A27" s="470" t="s">
        <v>55</v>
      </c>
      <c r="B27" s="471" t="s">
        <v>56</v>
      </c>
      <c r="C27" s="117">
        <v>1260</v>
      </c>
      <c r="D27" s="472">
        <v>1280</v>
      </c>
      <c r="E27" s="473">
        <f t="shared" ref="E27:E40" si="2">IF(C27&gt;0,D27/C27-1,IF(C27&lt;0,-(D27/C27-1),""))</f>
        <v>0.016</v>
      </c>
      <c r="F27" s="275" t="str">
        <f t="shared" si="0"/>
        <v>是</v>
      </c>
    </row>
    <row r="28" ht="32.1" customHeight="1" spans="1:6">
      <c r="A28" s="470" t="s">
        <v>57</v>
      </c>
      <c r="B28" s="471" t="s">
        <v>58</v>
      </c>
      <c r="C28" s="117">
        <v>200</v>
      </c>
      <c r="D28" s="472">
        <v>15</v>
      </c>
      <c r="E28" s="473">
        <f t="shared" si="2"/>
        <v>-0.925</v>
      </c>
      <c r="F28" s="275" t="str">
        <f t="shared" si="0"/>
        <v>是</v>
      </c>
    </row>
    <row r="29" ht="32.1" customHeight="1" spans="1:6">
      <c r="A29" s="470"/>
      <c r="B29" s="471"/>
      <c r="C29" s="117"/>
      <c r="D29" s="472"/>
      <c r="E29" s="473" t="str">
        <f t="shared" si="2"/>
        <v/>
      </c>
      <c r="F29" s="275" t="str">
        <f t="shared" si="0"/>
        <v>是</v>
      </c>
    </row>
    <row r="30" s="341" customFormat="1" ht="32.1" customHeight="1" spans="1:6">
      <c r="A30" s="481"/>
      <c r="B30" s="482" t="s">
        <v>133</v>
      </c>
      <c r="C30" s="483">
        <f>C4+C20</f>
        <v>34700</v>
      </c>
      <c r="D30" s="483">
        <f>D4+D20</f>
        <v>34030</v>
      </c>
      <c r="E30" s="469">
        <f t="shared" si="2"/>
        <v>-0.019</v>
      </c>
      <c r="F30" s="275" t="str">
        <f t="shared" si="0"/>
        <v>是</v>
      </c>
    </row>
    <row r="31" ht="32.1" customHeight="1" spans="1:6">
      <c r="A31" s="484">
        <v>105</v>
      </c>
      <c r="B31" s="485" t="s">
        <v>60</v>
      </c>
      <c r="C31" s="486"/>
      <c r="D31" s="455"/>
      <c r="E31" s="469" t="str">
        <f t="shared" si="2"/>
        <v/>
      </c>
      <c r="F31" s="275" t="str">
        <f t="shared" si="0"/>
        <v>是</v>
      </c>
    </row>
    <row r="32" ht="32.1" customHeight="1" spans="1:6">
      <c r="A32" s="487">
        <v>110</v>
      </c>
      <c r="B32" s="488" t="s">
        <v>61</v>
      </c>
      <c r="C32" s="455">
        <f>SUM(C33:C39)</f>
        <v>302018</v>
      </c>
      <c r="D32" s="455">
        <f>SUM(D33:D39)</f>
        <v>266946</v>
      </c>
      <c r="E32" s="469">
        <f t="shared" si="2"/>
        <v>-0.116</v>
      </c>
      <c r="F32" s="275" t="str">
        <f t="shared" si="0"/>
        <v>是</v>
      </c>
    </row>
    <row r="33" ht="32.1" customHeight="1" spans="1:6">
      <c r="A33" s="489">
        <v>11001</v>
      </c>
      <c r="B33" s="327" t="s">
        <v>62</v>
      </c>
      <c r="C33" s="486">
        <v>2431</v>
      </c>
      <c r="D33" s="490">
        <v>2431</v>
      </c>
      <c r="E33" s="473">
        <f t="shared" si="2"/>
        <v>0</v>
      </c>
      <c r="F33" s="275" t="str">
        <f t="shared" si="0"/>
        <v>是</v>
      </c>
    </row>
    <row r="34" ht="32.1" customHeight="1" spans="1:6">
      <c r="A34" s="489"/>
      <c r="B34" s="327" t="s">
        <v>63</v>
      </c>
      <c r="C34" s="486">
        <v>239772</v>
      </c>
      <c r="D34" s="490">
        <v>172017</v>
      </c>
      <c r="E34" s="473">
        <f t="shared" si="2"/>
        <v>-0.283</v>
      </c>
      <c r="F34" s="275" t="str">
        <f t="shared" si="0"/>
        <v>是</v>
      </c>
    </row>
    <row r="35" ht="32.1" customHeight="1" spans="1:6">
      <c r="A35" s="489">
        <v>11006</v>
      </c>
      <c r="B35" s="327" t="s">
        <v>134</v>
      </c>
      <c r="C35" s="486"/>
      <c r="D35" s="490"/>
      <c r="E35" s="473" t="str">
        <f t="shared" si="2"/>
        <v/>
      </c>
      <c r="F35" s="275" t="str">
        <f t="shared" si="0"/>
        <v>否</v>
      </c>
    </row>
    <row r="36" ht="32.1" customHeight="1" spans="1:6">
      <c r="A36" s="489">
        <v>11008</v>
      </c>
      <c r="B36" s="327" t="s">
        <v>64</v>
      </c>
      <c r="C36" s="486">
        <v>59647</v>
      </c>
      <c r="D36" s="490">
        <v>53252</v>
      </c>
      <c r="E36" s="473">
        <f t="shared" si="2"/>
        <v>-0.107</v>
      </c>
      <c r="F36" s="275" t="str">
        <f t="shared" si="0"/>
        <v>是</v>
      </c>
    </row>
    <row r="37" ht="32.1" customHeight="1" spans="1:6">
      <c r="A37" s="489">
        <v>11009</v>
      </c>
      <c r="B37" s="327" t="s">
        <v>65</v>
      </c>
      <c r="C37" s="486">
        <v>150</v>
      </c>
      <c r="D37" s="490">
        <v>665</v>
      </c>
      <c r="E37" s="473">
        <f t="shared" si="2"/>
        <v>3.433</v>
      </c>
      <c r="F37" s="275" t="str">
        <f t="shared" si="0"/>
        <v>是</v>
      </c>
    </row>
    <row r="38" s="460" customFormat="1" ht="35.1" customHeight="1" spans="1:6">
      <c r="A38" s="491">
        <v>11013</v>
      </c>
      <c r="B38" s="492" t="s">
        <v>66</v>
      </c>
      <c r="C38" s="486">
        <v>0</v>
      </c>
      <c r="D38" s="490"/>
      <c r="E38" s="473" t="str">
        <f t="shared" si="2"/>
        <v/>
      </c>
      <c r="F38" s="275" t="str">
        <f t="shared" si="0"/>
        <v>否</v>
      </c>
    </row>
    <row r="39" s="461" customFormat="1" ht="32.1" customHeight="1" spans="1:6">
      <c r="A39" s="489">
        <v>11015</v>
      </c>
      <c r="B39" s="492" t="s">
        <v>67</v>
      </c>
      <c r="C39" s="486">
        <v>18</v>
      </c>
      <c r="D39" s="490">
        <v>38581</v>
      </c>
      <c r="E39" s="473">
        <f t="shared" si="2"/>
        <v>2142.389</v>
      </c>
      <c r="F39" s="275" t="str">
        <f t="shared" si="0"/>
        <v>是</v>
      </c>
    </row>
    <row r="40" ht="32.1" customHeight="1" spans="1:6">
      <c r="A40" s="493"/>
      <c r="B40" s="494" t="s">
        <v>68</v>
      </c>
      <c r="C40" s="483">
        <f>C30+C31+C32</f>
        <v>336718</v>
      </c>
      <c r="D40" s="483">
        <f>D30+D31+D32</f>
        <v>300976</v>
      </c>
      <c r="E40" s="469">
        <f t="shared" si="2"/>
        <v>-0.106</v>
      </c>
      <c r="F40" s="275" t="str">
        <f t="shared" si="0"/>
        <v>是</v>
      </c>
    </row>
    <row r="41" spans="4:4">
      <c r="D41" s="495"/>
    </row>
    <row r="42" spans="4:4">
      <c r="D42" s="495"/>
    </row>
    <row r="43" spans="4:4">
      <c r="D43" s="495"/>
    </row>
    <row r="44" spans="4:4">
      <c r="D44" s="495"/>
    </row>
  </sheetData>
  <autoFilter ref="A3:F4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1" stopIfTrue="1">
      <formula>"len($A:$A)=3"</formula>
    </cfRule>
    <cfRule type="expression" dxfId="1" priority="2"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19 A20:B20 A21:C29 D4:D30">
    <cfRule type="expression" dxfId="1" priority="29" stopIfTrue="1">
      <formula>"len($A:$A)=3"</formula>
    </cfRule>
  </conditionalFormatting>
  <conditionalFormatting sqref="B4:C6 D4:D30">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44"/>
  <sheetViews>
    <sheetView showGridLines="0" showZeros="0" view="pageBreakPreview" zoomScale="70" zoomScaleNormal="100" workbookViewId="0">
      <pane xSplit="1" ySplit="1" topLeftCell="B322" activePane="bottomRight" state="frozen"/>
      <selection/>
      <selection pane="topRight"/>
      <selection pane="bottomLeft"/>
      <selection pane="bottomRight" activeCell="D329" sqref="D329"/>
    </sheetView>
  </sheetViews>
  <sheetFormatPr defaultColWidth="9" defaultRowHeight="14.25" outlineLevelCol="6"/>
  <cols>
    <col min="1" max="1" width="19.1333333333333" style="145" customWidth="1"/>
    <col min="2" max="2" width="50.6333333333333" style="145" customWidth="1"/>
    <col min="3" max="4" width="20.6333333333333" style="337" customWidth="1"/>
    <col min="5" max="5" width="20.6333333333333" style="338" customWidth="1"/>
    <col min="6" max="6" width="4" style="145" customWidth="1"/>
    <col min="7" max="16384" width="9" style="145"/>
  </cols>
  <sheetData>
    <row r="1" s="246" customFormat="1" ht="45" customHeight="1" spans="1:7">
      <c r="A1" s="427" t="s">
        <v>135</v>
      </c>
      <c r="B1" s="427"/>
      <c r="C1" s="427"/>
      <c r="D1" s="427"/>
      <c r="E1" s="428"/>
      <c r="F1" s="429"/>
      <c r="G1" s="429"/>
    </row>
    <row r="2" s="246" customFormat="1" ht="20.1" customHeight="1" spans="1:7">
      <c r="A2" s="430"/>
      <c r="B2" s="431"/>
      <c r="C2" s="432"/>
      <c r="D2" s="433"/>
      <c r="E2" s="434" t="str">
        <f t="shared" ref="E2:E65" si="0">IFERROR(D2/C2-1,"")</f>
        <v/>
      </c>
      <c r="F2" s="429"/>
      <c r="G2" s="429"/>
    </row>
    <row r="3" s="146" customFormat="1" ht="45" customHeight="1" spans="1:7">
      <c r="A3" s="435" t="s">
        <v>3</v>
      </c>
      <c r="B3" s="436" t="s">
        <v>4</v>
      </c>
      <c r="C3" s="435" t="s">
        <v>130</v>
      </c>
      <c r="D3" s="435" t="s">
        <v>6</v>
      </c>
      <c r="E3" s="308" t="s">
        <v>136</v>
      </c>
      <c r="F3" s="437" t="s">
        <v>8</v>
      </c>
      <c r="G3" s="438" t="s">
        <v>137</v>
      </c>
    </row>
    <row r="4" ht="36" customHeight="1" spans="1:7">
      <c r="A4" s="439" t="s">
        <v>70</v>
      </c>
      <c r="B4" s="306" t="s">
        <v>71</v>
      </c>
      <c r="C4" s="307">
        <f>SUM(C5,C17,C26,C37,C48,C59,C70,C83,C92,C105,C115,C124,C135,C148,C155,C163,C169,C176,C183,C190,C197,C204,C212,C218,C224,C231,C246)</f>
        <v>15678</v>
      </c>
      <c r="D4" s="307">
        <f>SUM(D5,D17,D26,D37,D48,D59,D70,D83,D92,D105,D115,D124,D135,D148,D155,D163,D169,D176,D183,D190,D197,D204,D212,D218,D224,D231,D246)</f>
        <v>15959</v>
      </c>
      <c r="E4" s="308">
        <f t="shared" si="0"/>
        <v>0.018</v>
      </c>
      <c r="F4" s="440" t="str">
        <f t="shared" ref="F4:F67" si="1">IF(LEN(A4)=3,"是",IF(B4&lt;&gt;"",IF(SUM(C4:D4)&lt;&gt;0,"是","否"),"是"))</f>
        <v>是</v>
      </c>
      <c r="G4" s="441" t="str">
        <f t="shared" ref="G4:G67" si="2">IF(LEN(A4)=3,"类",IF(LEN(A4)=5,"款","项"))</f>
        <v>类</v>
      </c>
    </row>
    <row r="5" ht="36" customHeight="1" spans="1:7">
      <c r="A5" s="439" t="s">
        <v>138</v>
      </c>
      <c r="B5" s="306" t="s">
        <v>139</v>
      </c>
      <c r="C5" s="307">
        <f>SUM(C6:C16)</f>
        <v>914</v>
      </c>
      <c r="D5" s="307">
        <f>SUM(D6:D16)</f>
        <v>857</v>
      </c>
      <c r="E5" s="308">
        <f t="shared" si="0"/>
        <v>-0.062</v>
      </c>
      <c r="F5" s="440" t="str">
        <f t="shared" si="1"/>
        <v>是</v>
      </c>
      <c r="G5" s="441" t="str">
        <f t="shared" si="2"/>
        <v>款</v>
      </c>
    </row>
    <row r="6" ht="36" customHeight="1" spans="1:7">
      <c r="A6" s="442" t="s">
        <v>140</v>
      </c>
      <c r="B6" s="311" t="s">
        <v>141</v>
      </c>
      <c r="C6" s="443">
        <v>650</v>
      </c>
      <c r="D6" s="312">
        <v>676</v>
      </c>
      <c r="E6" s="313">
        <f t="shared" si="0"/>
        <v>0.04</v>
      </c>
      <c r="F6" s="440" t="str">
        <f t="shared" si="1"/>
        <v>是</v>
      </c>
      <c r="G6" s="441" t="str">
        <f t="shared" si="2"/>
        <v>项</v>
      </c>
    </row>
    <row r="7" ht="36" customHeight="1" spans="1:7">
      <c r="A7" s="442" t="s">
        <v>142</v>
      </c>
      <c r="B7" s="311" t="s">
        <v>143</v>
      </c>
      <c r="C7" s="444"/>
      <c r="D7" s="312"/>
      <c r="E7" s="313" t="str">
        <f t="shared" si="0"/>
        <v/>
      </c>
      <c r="F7" s="440" t="str">
        <f t="shared" si="1"/>
        <v>否</v>
      </c>
      <c r="G7" s="441" t="str">
        <f t="shared" si="2"/>
        <v>项</v>
      </c>
    </row>
    <row r="8" ht="36" customHeight="1" spans="1:7">
      <c r="A8" s="442" t="s">
        <v>144</v>
      </c>
      <c r="B8" s="311" t="s">
        <v>145</v>
      </c>
      <c r="C8" s="444"/>
      <c r="D8" s="312"/>
      <c r="E8" s="313" t="str">
        <f t="shared" si="0"/>
        <v/>
      </c>
      <c r="F8" s="440" t="str">
        <f t="shared" si="1"/>
        <v>否</v>
      </c>
      <c r="G8" s="441" t="str">
        <f t="shared" si="2"/>
        <v>项</v>
      </c>
    </row>
    <row r="9" ht="36" customHeight="1" spans="1:7">
      <c r="A9" s="442" t="s">
        <v>146</v>
      </c>
      <c r="B9" s="311" t="s">
        <v>147</v>
      </c>
      <c r="C9" s="444">
        <v>107</v>
      </c>
      <c r="D9" s="312">
        <v>107</v>
      </c>
      <c r="E9" s="313">
        <f t="shared" si="0"/>
        <v>0</v>
      </c>
      <c r="F9" s="440" t="str">
        <f t="shared" si="1"/>
        <v>是</v>
      </c>
      <c r="G9" s="441" t="str">
        <f t="shared" si="2"/>
        <v>项</v>
      </c>
    </row>
    <row r="10" ht="36" customHeight="1" spans="1:7">
      <c r="A10" s="442" t="s">
        <v>148</v>
      </c>
      <c r="B10" s="311" t="s">
        <v>149</v>
      </c>
      <c r="C10" s="444"/>
      <c r="D10" s="312"/>
      <c r="E10" s="313" t="str">
        <f t="shared" si="0"/>
        <v/>
      </c>
      <c r="F10" s="440" t="str">
        <f t="shared" si="1"/>
        <v>否</v>
      </c>
      <c r="G10" s="441" t="str">
        <f t="shared" si="2"/>
        <v>项</v>
      </c>
    </row>
    <row r="11" ht="36" customHeight="1" spans="1:7">
      <c r="A11" s="442" t="s">
        <v>150</v>
      </c>
      <c r="B11" s="311" t="s">
        <v>151</v>
      </c>
      <c r="C11" s="444">
        <v>46</v>
      </c>
      <c r="D11" s="312"/>
      <c r="E11" s="313">
        <f t="shared" si="0"/>
        <v>-1</v>
      </c>
      <c r="F11" s="440" t="str">
        <f t="shared" si="1"/>
        <v>是</v>
      </c>
      <c r="G11" s="441" t="str">
        <f t="shared" si="2"/>
        <v>项</v>
      </c>
    </row>
    <row r="12" ht="36" customHeight="1" spans="1:7">
      <c r="A12" s="442" t="s">
        <v>152</v>
      </c>
      <c r="B12" s="311" t="s">
        <v>153</v>
      </c>
      <c r="C12" s="444">
        <v>44</v>
      </c>
      <c r="D12" s="312">
        <v>74</v>
      </c>
      <c r="E12" s="313">
        <f t="shared" si="0"/>
        <v>0.682</v>
      </c>
      <c r="F12" s="440" t="str">
        <f t="shared" si="1"/>
        <v>是</v>
      </c>
      <c r="G12" s="441" t="str">
        <f t="shared" si="2"/>
        <v>项</v>
      </c>
    </row>
    <row r="13" ht="36" customHeight="1" spans="1:7">
      <c r="A13" s="442" t="s">
        <v>154</v>
      </c>
      <c r="B13" s="311" t="s">
        <v>155</v>
      </c>
      <c r="C13" s="444">
        <v>67</v>
      </c>
      <c r="D13" s="312"/>
      <c r="E13" s="313">
        <f t="shared" si="0"/>
        <v>-1</v>
      </c>
      <c r="F13" s="440" t="str">
        <f t="shared" si="1"/>
        <v>是</v>
      </c>
      <c r="G13" s="441" t="str">
        <f t="shared" si="2"/>
        <v>项</v>
      </c>
    </row>
    <row r="14" ht="36" customHeight="1" spans="1:7">
      <c r="A14" s="442" t="s">
        <v>156</v>
      </c>
      <c r="B14" s="311" t="s">
        <v>157</v>
      </c>
      <c r="C14" s="444"/>
      <c r="D14" s="312"/>
      <c r="E14" s="313" t="str">
        <f t="shared" si="0"/>
        <v/>
      </c>
      <c r="F14" s="440" t="str">
        <f t="shared" si="1"/>
        <v>否</v>
      </c>
      <c r="G14" s="441" t="str">
        <f t="shared" si="2"/>
        <v>项</v>
      </c>
    </row>
    <row r="15" ht="36" customHeight="1" spans="1:7">
      <c r="A15" s="442" t="s">
        <v>158</v>
      </c>
      <c r="B15" s="311" t="s">
        <v>159</v>
      </c>
      <c r="C15" s="444"/>
      <c r="D15" s="312"/>
      <c r="E15" s="313" t="str">
        <f t="shared" si="0"/>
        <v/>
      </c>
      <c r="F15" s="440" t="str">
        <f t="shared" si="1"/>
        <v>否</v>
      </c>
      <c r="G15" s="441" t="str">
        <f t="shared" si="2"/>
        <v>项</v>
      </c>
    </row>
    <row r="16" ht="36" customHeight="1" spans="1:7">
      <c r="A16" s="442" t="s">
        <v>160</v>
      </c>
      <c r="B16" s="311" t="s">
        <v>161</v>
      </c>
      <c r="C16" s="444"/>
      <c r="D16" s="312"/>
      <c r="E16" s="313" t="str">
        <f t="shared" si="0"/>
        <v/>
      </c>
      <c r="F16" s="440" t="str">
        <f t="shared" si="1"/>
        <v>否</v>
      </c>
      <c r="G16" s="441" t="str">
        <f t="shared" si="2"/>
        <v>项</v>
      </c>
    </row>
    <row r="17" ht="36" customHeight="1" spans="1:7">
      <c r="A17" s="439" t="s">
        <v>162</v>
      </c>
      <c r="B17" s="306" t="s">
        <v>163</v>
      </c>
      <c r="C17" s="307">
        <f>SUM(C18:C25)</f>
        <v>592</v>
      </c>
      <c r="D17" s="307">
        <f>SUM(D18:D25)</f>
        <v>572</v>
      </c>
      <c r="E17" s="308">
        <f t="shared" si="0"/>
        <v>-0.034</v>
      </c>
      <c r="F17" s="440" t="str">
        <f t="shared" si="1"/>
        <v>是</v>
      </c>
      <c r="G17" s="441" t="str">
        <f t="shared" si="2"/>
        <v>款</v>
      </c>
    </row>
    <row r="18" ht="36" customHeight="1" spans="1:7">
      <c r="A18" s="442" t="s">
        <v>164</v>
      </c>
      <c r="B18" s="311" t="s">
        <v>141</v>
      </c>
      <c r="C18" s="443">
        <v>511</v>
      </c>
      <c r="D18" s="445">
        <v>490</v>
      </c>
      <c r="E18" s="313">
        <f t="shared" si="0"/>
        <v>-0.041</v>
      </c>
      <c r="F18" s="440" t="str">
        <f t="shared" si="1"/>
        <v>是</v>
      </c>
      <c r="G18" s="441" t="str">
        <f t="shared" si="2"/>
        <v>项</v>
      </c>
    </row>
    <row r="19" ht="36" customHeight="1" spans="1:7">
      <c r="A19" s="442" t="s">
        <v>165</v>
      </c>
      <c r="B19" s="311" t="s">
        <v>143</v>
      </c>
      <c r="C19" s="444">
        <v>15</v>
      </c>
      <c r="D19" s="445">
        <v>15</v>
      </c>
      <c r="E19" s="313">
        <f t="shared" si="0"/>
        <v>0</v>
      </c>
      <c r="F19" s="440" t="str">
        <f t="shared" si="1"/>
        <v>是</v>
      </c>
      <c r="G19" s="441" t="str">
        <f t="shared" si="2"/>
        <v>项</v>
      </c>
    </row>
    <row r="20" ht="36" customHeight="1" spans="1:7">
      <c r="A20" s="442" t="s">
        <v>166</v>
      </c>
      <c r="B20" s="311" t="s">
        <v>145</v>
      </c>
      <c r="C20" s="444"/>
      <c r="D20" s="312"/>
      <c r="E20" s="313" t="str">
        <f t="shared" si="0"/>
        <v/>
      </c>
      <c r="F20" s="440" t="str">
        <f t="shared" si="1"/>
        <v>否</v>
      </c>
      <c r="G20" s="441" t="str">
        <f t="shared" si="2"/>
        <v>项</v>
      </c>
    </row>
    <row r="21" ht="36" customHeight="1" spans="1:7">
      <c r="A21" s="442" t="s">
        <v>167</v>
      </c>
      <c r="B21" s="311" t="s">
        <v>168</v>
      </c>
      <c r="C21" s="444">
        <v>40</v>
      </c>
      <c r="D21" s="445">
        <v>40</v>
      </c>
      <c r="E21" s="313">
        <f t="shared" si="0"/>
        <v>0</v>
      </c>
      <c r="F21" s="440" t="str">
        <f t="shared" si="1"/>
        <v>是</v>
      </c>
      <c r="G21" s="441" t="str">
        <f t="shared" si="2"/>
        <v>项</v>
      </c>
    </row>
    <row r="22" ht="36" customHeight="1" spans="1:7">
      <c r="A22" s="442" t="s">
        <v>169</v>
      </c>
      <c r="B22" s="311" t="s">
        <v>170</v>
      </c>
      <c r="C22" s="444">
        <v>26</v>
      </c>
      <c r="D22" s="445">
        <v>26</v>
      </c>
      <c r="E22" s="313">
        <f t="shared" si="0"/>
        <v>0</v>
      </c>
      <c r="F22" s="440" t="str">
        <f t="shared" si="1"/>
        <v>是</v>
      </c>
      <c r="G22" s="441" t="str">
        <f t="shared" si="2"/>
        <v>项</v>
      </c>
    </row>
    <row r="23" ht="36" customHeight="1" spans="1:7">
      <c r="A23" s="442" t="s">
        <v>171</v>
      </c>
      <c r="B23" s="311" t="s">
        <v>172</v>
      </c>
      <c r="C23" s="444"/>
      <c r="D23" s="312"/>
      <c r="E23" s="313" t="str">
        <f t="shared" si="0"/>
        <v/>
      </c>
      <c r="F23" s="440" t="str">
        <f t="shared" si="1"/>
        <v>否</v>
      </c>
      <c r="G23" s="441" t="str">
        <f t="shared" si="2"/>
        <v>项</v>
      </c>
    </row>
    <row r="24" ht="36" customHeight="1" spans="1:7">
      <c r="A24" s="442" t="s">
        <v>173</v>
      </c>
      <c r="B24" s="311" t="s">
        <v>159</v>
      </c>
      <c r="C24" s="444"/>
      <c r="D24" s="312"/>
      <c r="E24" s="313" t="str">
        <f t="shared" si="0"/>
        <v/>
      </c>
      <c r="F24" s="440" t="str">
        <f t="shared" si="1"/>
        <v>否</v>
      </c>
      <c r="G24" s="441" t="str">
        <f t="shared" si="2"/>
        <v>项</v>
      </c>
    </row>
    <row r="25" ht="36" customHeight="1" spans="1:7">
      <c r="A25" s="442" t="s">
        <v>174</v>
      </c>
      <c r="B25" s="311" t="s">
        <v>175</v>
      </c>
      <c r="C25" s="444"/>
      <c r="D25" s="445">
        <v>1</v>
      </c>
      <c r="E25" s="313" t="str">
        <f t="shared" si="0"/>
        <v/>
      </c>
      <c r="F25" s="440" t="str">
        <f t="shared" si="1"/>
        <v>是</v>
      </c>
      <c r="G25" s="441" t="str">
        <f t="shared" si="2"/>
        <v>项</v>
      </c>
    </row>
    <row r="26" ht="36" customHeight="1" spans="1:7">
      <c r="A26" s="439" t="s">
        <v>176</v>
      </c>
      <c r="B26" s="306" t="s">
        <v>177</v>
      </c>
      <c r="C26" s="307">
        <f>SUM(C27:C36)</f>
        <v>6070</v>
      </c>
      <c r="D26" s="307">
        <f>SUM(D27:D36)</f>
        <v>6020</v>
      </c>
      <c r="E26" s="308">
        <f t="shared" si="0"/>
        <v>-0.008</v>
      </c>
      <c r="F26" s="440" t="str">
        <f t="shared" si="1"/>
        <v>是</v>
      </c>
      <c r="G26" s="441" t="str">
        <f t="shared" si="2"/>
        <v>款</v>
      </c>
    </row>
    <row r="27" ht="36" customHeight="1" spans="1:7">
      <c r="A27" s="442" t="s">
        <v>178</v>
      </c>
      <c r="B27" s="311" t="s">
        <v>141</v>
      </c>
      <c r="C27" s="443">
        <v>5363</v>
      </c>
      <c r="D27" s="445">
        <v>5378</v>
      </c>
      <c r="E27" s="313">
        <f t="shared" si="0"/>
        <v>0.003</v>
      </c>
      <c r="F27" s="440" t="str">
        <f t="shared" si="1"/>
        <v>是</v>
      </c>
      <c r="G27" s="441" t="str">
        <f t="shared" si="2"/>
        <v>项</v>
      </c>
    </row>
    <row r="28" ht="36" customHeight="1" spans="1:7">
      <c r="A28" s="442" t="s">
        <v>179</v>
      </c>
      <c r="B28" s="311" t="s">
        <v>143</v>
      </c>
      <c r="C28" s="444">
        <v>77</v>
      </c>
      <c r="D28" s="445">
        <v>36</v>
      </c>
      <c r="E28" s="313">
        <f t="shared" si="0"/>
        <v>-0.532</v>
      </c>
      <c r="F28" s="440" t="str">
        <f t="shared" si="1"/>
        <v>是</v>
      </c>
      <c r="G28" s="441" t="str">
        <f t="shared" si="2"/>
        <v>项</v>
      </c>
    </row>
    <row r="29" ht="36" customHeight="1" spans="1:7">
      <c r="A29" s="442" t="s">
        <v>180</v>
      </c>
      <c r="B29" s="311" t="s">
        <v>145</v>
      </c>
      <c r="C29" s="444"/>
      <c r="D29" s="312"/>
      <c r="E29" s="313" t="str">
        <f t="shared" si="0"/>
        <v/>
      </c>
      <c r="F29" s="440" t="str">
        <f t="shared" si="1"/>
        <v>否</v>
      </c>
      <c r="G29" s="441" t="str">
        <f t="shared" si="2"/>
        <v>项</v>
      </c>
    </row>
    <row r="30" ht="36" customHeight="1" spans="1:7">
      <c r="A30" s="442" t="s">
        <v>181</v>
      </c>
      <c r="B30" s="311" t="s">
        <v>182</v>
      </c>
      <c r="C30" s="444"/>
      <c r="D30" s="312"/>
      <c r="E30" s="313" t="str">
        <f t="shared" si="0"/>
        <v/>
      </c>
      <c r="F30" s="440" t="str">
        <f t="shared" si="1"/>
        <v>否</v>
      </c>
      <c r="G30" s="441" t="str">
        <f t="shared" si="2"/>
        <v>项</v>
      </c>
    </row>
    <row r="31" ht="36" customHeight="1" spans="1:7">
      <c r="A31" s="442" t="s">
        <v>183</v>
      </c>
      <c r="B31" s="311" t="s">
        <v>184</v>
      </c>
      <c r="C31" s="444"/>
      <c r="D31" s="312"/>
      <c r="E31" s="313" t="str">
        <f t="shared" si="0"/>
        <v/>
      </c>
      <c r="F31" s="440" t="str">
        <f t="shared" si="1"/>
        <v>否</v>
      </c>
      <c r="G31" s="441" t="str">
        <f t="shared" si="2"/>
        <v>项</v>
      </c>
    </row>
    <row r="32" ht="36" customHeight="1" spans="1:7">
      <c r="A32" s="442" t="s">
        <v>185</v>
      </c>
      <c r="B32" s="311" t="s">
        <v>186</v>
      </c>
      <c r="C32" s="444"/>
      <c r="D32" s="312"/>
      <c r="E32" s="313" t="str">
        <f t="shared" si="0"/>
        <v/>
      </c>
      <c r="F32" s="440" t="str">
        <f t="shared" si="1"/>
        <v>否</v>
      </c>
      <c r="G32" s="441" t="str">
        <f t="shared" si="2"/>
        <v>项</v>
      </c>
    </row>
    <row r="33" ht="36" customHeight="1" spans="1:7">
      <c r="A33" s="442" t="s">
        <v>187</v>
      </c>
      <c r="B33" s="311" t="s">
        <v>188</v>
      </c>
      <c r="C33" s="444">
        <v>5</v>
      </c>
      <c r="D33" s="445">
        <v>3</v>
      </c>
      <c r="E33" s="313">
        <f t="shared" si="0"/>
        <v>-0.4</v>
      </c>
      <c r="F33" s="440" t="str">
        <f t="shared" si="1"/>
        <v>是</v>
      </c>
      <c r="G33" s="441" t="str">
        <f t="shared" si="2"/>
        <v>项</v>
      </c>
    </row>
    <row r="34" ht="36" customHeight="1" spans="1:7">
      <c r="A34" s="442" t="s">
        <v>189</v>
      </c>
      <c r="B34" s="311" t="s">
        <v>190</v>
      </c>
      <c r="C34" s="444"/>
      <c r="D34" s="312"/>
      <c r="E34" s="313" t="str">
        <f t="shared" si="0"/>
        <v/>
      </c>
      <c r="F34" s="440" t="str">
        <f t="shared" si="1"/>
        <v>否</v>
      </c>
      <c r="G34" s="441" t="str">
        <f t="shared" si="2"/>
        <v>项</v>
      </c>
    </row>
    <row r="35" ht="36" customHeight="1" spans="1:7">
      <c r="A35" s="442" t="s">
        <v>191</v>
      </c>
      <c r="B35" s="311" t="s">
        <v>159</v>
      </c>
      <c r="C35" s="444">
        <v>625</v>
      </c>
      <c r="D35" s="445">
        <v>603</v>
      </c>
      <c r="E35" s="313">
        <f t="shared" si="0"/>
        <v>-0.035</v>
      </c>
      <c r="F35" s="440" t="str">
        <f t="shared" si="1"/>
        <v>是</v>
      </c>
      <c r="G35" s="441" t="str">
        <f t="shared" si="2"/>
        <v>项</v>
      </c>
    </row>
    <row r="36" ht="36" customHeight="1" spans="1:7">
      <c r="A36" s="446" t="s">
        <v>192</v>
      </c>
      <c r="B36" s="311" t="s">
        <v>193</v>
      </c>
      <c r="C36" s="444"/>
      <c r="D36" s="312"/>
      <c r="E36" s="313" t="str">
        <f t="shared" si="0"/>
        <v/>
      </c>
      <c r="F36" s="440" t="str">
        <f t="shared" si="1"/>
        <v>否</v>
      </c>
      <c r="G36" s="441" t="str">
        <f t="shared" si="2"/>
        <v>项</v>
      </c>
    </row>
    <row r="37" ht="36" customHeight="1" spans="1:7">
      <c r="A37" s="439" t="s">
        <v>194</v>
      </c>
      <c r="B37" s="306" t="s">
        <v>195</v>
      </c>
      <c r="C37" s="307">
        <f>SUM(C38:C47)</f>
        <v>319</v>
      </c>
      <c r="D37" s="307">
        <f>SUM(D38:D47)</f>
        <v>347</v>
      </c>
      <c r="E37" s="308">
        <f t="shared" si="0"/>
        <v>0.088</v>
      </c>
      <c r="F37" s="440" t="str">
        <f t="shared" si="1"/>
        <v>是</v>
      </c>
      <c r="G37" s="441" t="str">
        <f t="shared" si="2"/>
        <v>款</v>
      </c>
    </row>
    <row r="38" ht="36" customHeight="1" spans="1:7">
      <c r="A38" s="442" t="s">
        <v>196</v>
      </c>
      <c r="B38" s="311" t="s">
        <v>141</v>
      </c>
      <c r="C38" s="443">
        <v>319</v>
      </c>
      <c r="D38" s="445">
        <v>337</v>
      </c>
      <c r="E38" s="313">
        <f t="shared" si="0"/>
        <v>0.056</v>
      </c>
      <c r="F38" s="440" t="str">
        <f t="shared" si="1"/>
        <v>是</v>
      </c>
      <c r="G38" s="441" t="str">
        <f t="shared" si="2"/>
        <v>项</v>
      </c>
    </row>
    <row r="39" ht="36" customHeight="1" spans="1:7">
      <c r="A39" s="442" t="s">
        <v>197</v>
      </c>
      <c r="B39" s="311" t="s">
        <v>143</v>
      </c>
      <c r="C39" s="444"/>
      <c r="D39" s="312"/>
      <c r="E39" s="313" t="str">
        <f t="shared" si="0"/>
        <v/>
      </c>
      <c r="F39" s="440" t="str">
        <f t="shared" si="1"/>
        <v>否</v>
      </c>
      <c r="G39" s="441" t="str">
        <f t="shared" si="2"/>
        <v>项</v>
      </c>
    </row>
    <row r="40" ht="36" customHeight="1" spans="1:7">
      <c r="A40" s="442" t="s">
        <v>198</v>
      </c>
      <c r="B40" s="311" t="s">
        <v>145</v>
      </c>
      <c r="C40" s="444"/>
      <c r="D40" s="312"/>
      <c r="E40" s="313" t="str">
        <f t="shared" si="0"/>
        <v/>
      </c>
      <c r="F40" s="440" t="str">
        <f t="shared" si="1"/>
        <v>否</v>
      </c>
      <c r="G40" s="441" t="str">
        <f t="shared" si="2"/>
        <v>项</v>
      </c>
    </row>
    <row r="41" ht="36" customHeight="1" spans="1:7">
      <c r="A41" s="442" t="s">
        <v>199</v>
      </c>
      <c r="B41" s="311" t="s">
        <v>200</v>
      </c>
      <c r="C41" s="444"/>
      <c r="D41" s="312"/>
      <c r="E41" s="313" t="str">
        <f t="shared" si="0"/>
        <v/>
      </c>
      <c r="F41" s="440" t="str">
        <f t="shared" si="1"/>
        <v>否</v>
      </c>
      <c r="G41" s="441" t="str">
        <f t="shared" si="2"/>
        <v>项</v>
      </c>
    </row>
    <row r="42" ht="36" customHeight="1" spans="1:7">
      <c r="A42" s="442" t="s">
        <v>201</v>
      </c>
      <c r="B42" s="311" t="s">
        <v>202</v>
      </c>
      <c r="C42" s="444"/>
      <c r="D42" s="312"/>
      <c r="E42" s="313" t="str">
        <f t="shared" si="0"/>
        <v/>
      </c>
      <c r="F42" s="440" t="str">
        <f t="shared" si="1"/>
        <v>否</v>
      </c>
      <c r="G42" s="441" t="str">
        <f t="shared" si="2"/>
        <v>项</v>
      </c>
    </row>
    <row r="43" ht="36" customHeight="1" spans="1:7">
      <c r="A43" s="442" t="s">
        <v>203</v>
      </c>
      <c r="B43" s="311" t="s">
        <v>204</v>
      </c>
      <c r="C43" s="444"/>
      <c r="D43" s="312"/>
      <c r="E43" s="313" t="str">
        <f t="shared" si="0"/>
        <v/>
      </c>
      <c r="F43" s="440" t="str">
        <f t="shared" si="1"/>
        <v>否</v>
      </c>
      <c r="G43" s="441" t="str">
        <f t="shared" si="2"/>
        <v>项</v>
      </c>
    </row>
    <row r="44" ht="36" customHeight="1" spans="1:7">
      <c r="A44" s="442" t="s">
        <v>205</v>
      </c>
      <c r="B44" s="311" t="s">
        <v>206</v>
      </c>
      <c r="C44" s="444"/>
      <c r="D44" s="312"/>
      <c r="E44" s="313" t="str">
        <f t="shared" si="0"/>
        <v/>
      </c>
      <c r="F44" s="440" t="str">
        <f t="shared" si="1"/>
        <v>否</v>
      </c>
      <c r="G44" s="441" t="str">
        <f t="shared" si="2"/>
        <v>项</v>
      </c>
    </row>
    <row r="45" ht="36" customHeight="1" spans="1:7">
      <c r="A45" s="442" t="s">
        <v>207</v>
      </c>
      <c r="B45" s="311" t="s">
        <v>208</v>
      </c>
      <c r="C45" s="444"/>
      <c r="D45" s="445">
        <v>8</v>
      </c>
      <c r="E45" s="313" t="str">
        <f t="shared" si="0"/>
        <v/>
      </c>
      <c r="F45" s="440" t="str">
        <f t="shared" si="1"/>
        <v>是</v>
      </c>
      <c r="G45" s="441" t="str">
        <f t="shared" si="2"/>
        <v>项</v>
      </c>
    </row>
    <row r="46" ht="36" customHeight="1" spans="1:7">
      <c r="A46" s="442" t="s">
        <v>209</v>
      </c>
      <c r="B46" s="311" t="s">
        <v>159</v>
      </c>
      <c r="C46" s="444"/>
      <c r="D46" s="312"/>
      <c r="E46" s="313" t="str">
        <f t="shared" si="0"/>
        <v/>
      </c>
      <c r="F46" s="440" t="str">
        <f t="shared" si="1"/>
        <v>否</v>
      </c>
      <c r="G46" s="441" t="str">
        <f t="shared" si="2"/>
        <v>项</v>
      </c>
    </row>
    <row r="47" ht="36" customHeight="1" spans="1:7">
      <c r="A47" s="442" t="s">
        <v>210</v>
      </c>
      <c r="B47" s="311" t="s">
        <v>211</v>
      </c>
      <c r="C47" s="444"/>
      <c r="D47" s="445">
        <v>2</v>
      </c>
      <c r="E47" s="308" t="str">
        <f t="shared" si="0"/>
        <v/>
      </c>
      <c r="F47" s="440" t="str">
        <f t="shared" si="1"/>
        <v>是</v>
      </c>
      <c r="G47" s="441" t="str">
        <f t="shared" si="2"/>
        <v>项</v>
      </c>
    </row>
    <row r="48" ht="36" customHeight="1" spans="1:7">
      <c r="A48" s="439" t="s">
        <v>212</v>
      </c>
      <c r="B48" s="306" t="s">
        <v>213</v>
      </c>
      <c r="C48" s="307">
        <f>SUM(C49:C58)</f>
        <v>264</v>
      </c>
      <c r="D48" s="307">
        <f>SUM(D49:D58)</f>
        <v>382</v>
      </c>
      <c r="E48" s="308">
        <f t="shared" si="0"/>
        <v>0.447</v>
      </c>
      <c r="F48" s="440" t="str">
        <f t="shared" si="1"/>
        <v>是</v>
      </c>
      <c r="G48" s="441" t="str">
        <f t="shared" si="2"/>
        <v>款</v>
      </c>
    </row>
    <row r="49" ht="36" customHeight="1" spans="1:7">
      <c r="A49" s="442" t="s">
        <v>214</v>
      </c>
      <c r="B49" s="311" t="s">
        <v>141</v>
      </c>
      <c r="C49" s="443">
        <v>264</v>
      </c>
      <c r="D49" s="445">
        <v>278</v>
      </c>
      <c r="E49" s="313">
        <f t="shared" si="0"/>
        <v>0.053</v>
      </c>
      <c r="F49" s="440" t="str">
        <f t="shared" si="1"/>
        <v>是</v>
      </c>
      <c r="G49" s="441" t="str">
        <f t="shared" si="2"/>
        <v>项</v>
      </c>
    </row>
    <row r="50" ht="36" customHeight="1" spans="1:7">
      <c r="A50" s="442" t="s">
        <v>215</v>
      </c>
      <c r="B50" s="311" t="s">
        <v>143</v>
      </c>
      <c r="C50" s="444"/>
      <c r="D50" s="445">
        <v>2</v>
      </c>
      <c r="E50" s="308" t="str">
        <f t="shared" si="0"/>
        <v/>
      </c>
      <c r="F50" s="440" t="str">
        <f t="shared" si="1"/>
        <v>是</v>
      </c>
      <c r="G50" s="441" t="str">
        <f t="shared" si="2"/>
        <v>项</v>
      </c>
    </row>
    <row r="51" ht="36" customHeight="1" spans="1:7">
      <c r="A51" s="442" t="s">
        <v>216</v>
      </c>
      <c r="B51" s="311" t="s">
        <v>145</v>
      </c>
      <c r="C51" s="444"/>
      <c r="D51" s="312"/>
      <c r="E51" s="308" t="str">
        <f t="shared" si="0"/>
        <v/>
      </c>
      <c r="F51" s="440" t="str">
        <f t="shared" si="1"/>
        <v>否</v>
      </c>
      <c r="G51" s="441" t="str">
        <f t="shared" si="2"/>
        <v>项</v>
      </c>
    </row>
    <row r="52" ht="36" customHeight="1" spans="1:7">
      <c r="A52" s="442" t="s">
        <v>217</v>
      </c>
      <c r="B52" s="311" t="s">
        <v>218</v>
      </c>
      <c r="C52" s="444"/>
      <c r="D52" s="312"/>
      <c r="E52" s="308" t="str">
        <f t="shared" si="0"/>
        <v/>
      </c>
      <c r="F52" s="440" t="str">
        <f t="shared" si="1"/>
        <v>否</v>
      </c>
      <c r="G52" s="441" t="str">
        <f t="shared" si="2"/>
        <v>项</v>
      </c>
    </row>
    <row r="53" ht="36" customHeight="1" spans="1:7">
      <c r="A53" s="442" t="s">
        <v>219</v>
      </c>
      <c r="B53" s="311" t="s">
        <v>220</v>
      </c>
      <c r="C53" s="444"/>
      <c r="D53" s="312"/>
      <c r="E53" s="308" t="str">
        <f t="shared" si="0"/>
        <v/>
      </c>
      <c r="F53" s="440" t="str">
        <f t="shared" si="1"/>
        <v>否</v>
      </c>
      <c r="G53" s="441" t="str">
        <f t="shared" si="2"/>
        <v>项</v>
      </c>
    </row>
    <row r="54" ht="36" customHeight="1" spans="1:7">
      <c r="A54" s="442" t="s">
        <v>221</v>
      </c>
      <c r="B54" s="311" t="s">
        <v>222</v>
      </c>
      <c r="C54" s="444"/>
      <c r="D54" s="312"/>
      <c r="E54" s="308" t="str">
        <f t="shared" si="0"/>
        <v/>
      </c>
      <c r="F54" s="440" t="str">
        <f t="shared" si="1"/>
        <v>否</v>
      </c>
      <c r="G54" s="441" t="str">
        <f t="shared" si="2"/>
        <v>项</v>
      </c>
    </row>
    <row r="55" ht="36" customHeight="1" spans="1:7">
      <c r="A55" s="442" t="s">
        <v>223</v>
      </c>
      <c r="B55" s="311" t="s">
        <v>224</v>
      </c>
      <c r="C55" s="444"/>
      <c r="D55" s="445">
        <v>95</v>
      </c>
      <c r="E55" s="308" t="str">
        <f t="shared" si="0"/>
        <v/>
      </c>
      <c r="F55" s="440" t="str">
        <f t="shared" si="1"/>
        <v>是</v>
      </c>
      <c r="G55" s="441" t="str">
        <f t="shared" si="2"/>
        <v>项</v>
      </c>
    </row>
    <row r="56" ht="36" customHeight="1" spans="1:7">
      <c r="A56" s="442" t="s">
        <v>225</v>
      </c>
      <c r="B56" s="311" t="s">
        <v>226</v>
      </c>
      <c r="C56" s="444"/>
      <c r="D56" s="445">
        <v>7</v>
      </c>
      <c r="E56" s="308" t="str">
        <f t="shared" si="0"/>
        <v/>
      </c>
      <c r="F56" s="440" t="str">
        <f t="shared" si="1"/>
        <v>是</v>
      </c>
      <c r="G56" s="441" t="str">
        <f t="shared" si="2"/>
        <v>项</v>
      </c>
    </row>
    <row r="57" ht="36" customHeight="1" spans="1:7">
      <c r="A57" s="442" t="s">
        <v>227</v>
      </c>
      <c r="B57" s="311" t="s">
        <v>159</v>
      </c>
      <c r="C57" s="444"/>
      <c r="D57" s="312"/>
      <c r="E57" s="308" t="str">
        <f t="shared" si="0"/>
        <v/>
      </c>
      <c r="F57" s="440" t="str">
        <f t="shared" si="1"/>
        <v>否</v>
      </c>
      <c r="G57" s="441" t="str">
        <f t="shared" si="2"/>
        <v>项</v>
      </c>
    </row>
    <row r="58" ht="36" customHeight="1" spans="1:7">
      <c r="A58" s="442" t="s">
        <v>228</v>
      </c>
      <c r="B58" s="311" t="s">
        <v>229</v>
      </c>
      <c r="C58" s="444"/>
      <c r="D58" s="312"/>
      <c r="E58" s="308" t="str">
        <f t="shared" si="0"/>
        <v/>
      </c>
      <c r="F58" s="440" t="str">
        <f t="shared" si="1"/>
        <v>否</v>
      </c>
      <c r="G58" s="441" t="str">
        <f t="shared" si="2"/>
        <v>项</v>
      </c>
    </row>
    <row r="59" ht="36" customHeight="1" spans="1:7">
      <c r="A59" s="439" t="s">
        <v>230</v>
      </c>
      <c r="B59" s="306" t="s">
        <v>231</v>
      </c>
      <c r="C59" s="307">
        <f>SUM(C60:C69)</f>
        <v>786</v>
      </c>
      <c r="D59" s="307">
        <f>SUM(D60:D69)</f>
        <v>882</v>
      </c>
      <c r="E59" s="308">
        <f t="shared" si="0"/>
        <v>0.122</v>
      </c>
      <c r="F59" s="440" t="str">
        <f t="shared" si="1"/>
        <v>是</v>
      </c>
      <c r="G59" s="441" t="str">
        <f t="shared" si="2"/>
        <v>款</v>
      </c>
    </row>
    <row r="60" ht="36" customHeight="1" spans="1:7">
      <c r="A60" s="442" t="s">
        <v>232</v>
      </c>
      <c r="B60" s="311" t="s">
        <v>141</v>
      </c>
      <c r="C60" s="443">
        <v>425</v>
      </c>
      <c r="D60" s="445">
        <v>450</v>
      </c>
      <c r="E60" s="313">
        <f t="shared" si="0"/>
        <v>0.059</v>
      </c>
      <c r="F60" s="440" t="str">
        <f t="shared" si="1"/>
        <v>是</v>
      </c>
      <c r="G60" s="441" t="str">
        <f t="shared" si="2"/>
        <v>项</v>
      </c>
    </row>
    <row r="61" ht="36" customHeight="1" spans="1:7">
      <c r="A61" s="442" t="s">
        <v>233</v>
      </c>
      <c r="B61" s="311" t="s">
        <v>143</v>
      </c>
      <c r="C61" s="444">
        <v>8</v>
      </c>
      <c r="D61" s="445">
        <v>34</v>
      </c>
      <c r="E61" s="313">
        <f t="shared" si="0"/>
        <v>3.25</v>
      </c>
      <c r="F61" s="440" t="str">
        <f t="shared" si="1"/>
        <v>是</v>
      </c>
      <c r="G61" s="441" t="str">
        <f t="shared" si="2"/>
        <v>项</v>
      </c>
    </row>
    <row r="62" ht="36" customHeight="1" spans="1:7">
      <c r="A62" s="442" t="s">
        <v>234</v>
      </c>
      <c r="B62" s="311" t="s">
        <v>145</v>
      </c>
      <c r="C62" s="444"/>
      <c r="D62" s="312"/>
      <c r="E62" s="313" t="str">
        <f t="shared" si="0"/>
        <v/>
      </c>
      <c r="F62" s="440" t="str">
        <f t="shared" si="1"/>
        <v>否</v>
      </c>
      <c r="G62" s="441" t="str">
        <f t="shared" si="2"/>
        <v>项</v>
      </c>
    </row>
    <row r="63" ht="36" customHeight="1" spans="1:7">
      <c r="A63" s="442" t="s">
        <v>235</v>
      </c>
      <c r="B63" s="311" t="s">
        <v>236</v>
      </c>
      <c r="C63" s="444">
        <v>13</v>
      </c>
      <c r="D63" s="445">
        <v>5</v>
      </c>
      <c r="E63" s="313">
        <f t="shared" si="0"/>
        <v>-0.615</v>
      </c>
      <c r="F63" s="440" t="str">
        <f t="shared" si="1"/>
        <v>是</v>
      </c>
      <c r="G63" s="441" t="str">
        <f t="shared" si="2"/>
        <v>项</v>
      </c>
    </row>
    <row r="64" ht="36" customHeight="1" spans="1:7">
      <c r="A64" s="442" t="s">
        <v>237</v>
      </c>
      <c r="B64" s="311" t="s">
        <v>238</v>
      </c>
      <c r="C64" s="444">
        <v>5</v>
      </c>
      <c r="D64" s="445">
        <v>5</v>
      </c>
      <c r="E64" s="313">
        <f t="shared" si="0"/>
        <v>0</v>
      </c>
      <c r="F64" s="440" t="str">
        <f t="shared" si="1"/>
        <v>是</v>
      </c>
      <c r="G64" s="441" t="str">
        <f t="shared" si="2"/>
        <v>项</v>
      </c>
    </row>
    <row r="65" ht="36" customHeight="1" spans="1:7">
      <c r="A65" s="442" t="s">
        <v>239</v>
      </c>
      <c r="B65" s="311" t="s">
        <v>240</v>
      </c>
      <c r="C65" s="444"/>
      <c r="D65" s="312"/>
      <c r="E65" s="313" t="str">
        <f t="shared" si="0"/>
        <v/>
      </c>
      <c r="F65" s="440" t="str">
        <f t="shared" si="1"/>
        <v>否</v>
      </c>
      <c r="G65" s="441" t="str">
        <f t="shared" si="2"/>
        <v>项</v>
      </c>
    </row>
    <row r="66" ht="36" customHeight="1" spans="1:7">
      <c r="A66" s="442" t="s">
        <v>241</v>
      </c>
      <c r="B66" s="311" t="s">
        <v>242</v>
      </c>
      <c r="C66" s="444">
        <v>52</v>
      </c>
      <c r="D66" s="445">
        <v>60</v>
      </c>
      <c r="E66" s="313">
        <f t="shared" ref="E66:E129" si="3">IFERROR(D66/C66-1,"")</f>
        <v>0.154</v>
      </c>
      <c r="F66" s="440" t="str">
        <f t="shared" si="1"/>
        <v>是</v>
      </c>
      <c r="G66" s="441" t="str">
        <f t="shared" si="2"/>
        <v>项</v>
      </c>
    </row>
    <row r="67" ht="36" customHeight="1" spans="1:7">
      <c r="A67" s="442" t="s">
        <v>243</v>
      </c>
      <c r="B67" s="311" t="s">
        <v>244</v>
      </c>
      <c r="C67" s="444"/>
      <c r="D67" s="312"/>
      <c r="E67" s="308" t="str">
        <f t="shared" si="3"/>
        <v/>
      </c>
      <c r="F67" s="440" t="str">
        <f t="shared" si="1"/>
        <v>否</v>
      </c>
      <c r="G67" s="441" t="str">
        <f t="shared" si="2"/>
        <v>项</v>
      </c>
    </row>
    <row r="68" ht="36" customHeight="1" spans="1:7">
      <c r="A68" s="442" t="s">
        <v>245</v>
      </c>
      <c r="B68" s="311" t="s">
        <v>159</v>
      </c>
      <c r="C68" s="444">
        <v>163</v>
      </c>
      <c r="D68" s="445">
        <v>181</v>
      </c>
      <c r="E68" s="313">
        <f t="shared" si="3"/>
        <v>0.11</v>
      </c>
      <c r="F68" s="440" t="str">
        <f t="shared" ref="F68:F131" si="4">IF(LEN(A68)=3,"是",IF(B68&lt;&gt;"",IF(SUM(C68:D68)&lt;&gt;0,"是","否"),"是"))</f>
        <v>是</v>
      </c>
      <c r="G68" s="441" t="str">
        <f t="shared" ref="G68:G131" si="5">IF(LEN(A68)=3,"类",IF(LEN(A68)=5,"款","项"))</f>
        <v>项</v>
      </c>
    </row>
    <row r="69" ht="36" customHeight="1" spans="1:7">
      <c r="A69" s="442" t="s">
        <v>246</v>
      </c>
      <c r="B69" s="311" t="s">
        <v>247</v>
      </c>
      <c r="C69" s="444">
        <v>120</v>
      </c>
      <c r="D69" s="445">
        <v>147</v>
      </c>
      <c r="E69" s="313">
        <f t="shared" si="3"/>
        <v>0.225</v>
      </c>
      <c r="F69" s="440" t="str">
        <f t="shared" si="4"/>
        <v>是</v>
      </c>
      <c r="G69" s="441" t="str">
        <f t="shared" si="5"/>
        <v>项</v>
      </c>
    </row>
    <row r="70" ht="36" customHeight="1" spans="1:7">
      <c r="A70" s="439" t="s">
        <v>248</v>
      </c>
      <c r="B70" s="306" t="s">
        <v>249</v>
      </c>
      <c r="C70" s="307">
        <f>SUM(C71:C82)</f>
        <v>32</v>
      </c>
      <c r="D70" s="307">
        <f>SUM(D71:D82)</f>
        <v>71</v>
      </c>
      <c r="E70" s="308">
        <f t="shared" si="3"/>
        <v>1.219</v>
      </c>
      <c r="F70" s="440" t="str">
        <f t="shared" si="4"/>
        <v>是</v>
      </c>
      <c r="G70" s="441" t="str">
        <f t="shared" si="5"/>
        <v>款</v>
      </c>
    </row>
    <row r="71" ht="36" customHeight="1" spans="1:7">
      <c r="A71" s="442" t="s">
        <v>250</v>
      </c>
      <c r="B71" s="311" t="s">
        <v>141</v>
      </c>
      <c r="C71" s="312">
        <v>32</v>
      </c>
      <c r="D71" s="445">
        <v>71</v>
      </c>
      <c r="E71" s="313">
        <f t="shared" si="3"/>
        <v>1.219</v>
      </c>
      <c r="F71" s="440" t="str">
        <f t="shared" si="4"/>
        <v>是</v>
      </c>
      <c r="G71" s="441" t="str">
        <f t="shared" si="5"/>
        <v>项</v>
      </c>
    </row>
    <row r="72" ht="36" customHeight="1" spans="1:7">
      <c r="A72" s="442" t="s">
        <v>251</v>
      </c>
      <c r="B72" s="311" t="s">
        <v>143</v>
      </c>
      <c r="C72" s="312">
        <v>0</v>
      </c>
      <c r="D72" s="312">
        <v>0</v>
      </c>
      <c r="E72" s="308" t="str">
        <f t="shared" si="3"/>
        <v/>
      </c>
      <c r="F72" s="440" t="str">
        <f t="shared" si="4"/>
        <v>否</v>
      </c>
      <c r="G72" s="441" t="str">
        <f t="shared" si="5"/>
        <v>项</v>
      </c>
    </row>
    <row r="73" ht="36" customHeight="1" spans="1:7">
      <c r="A73" s="442" t="s">
        <v>252</v>
      </c>
      <c r="B73" s="311" t="s">
        <v>145</v>
      </c>
      <c r="C73" s="312">
        <v>0</v>
      </c>
      <c r="D73" s="312">
        <v>0</v>
      </c>
      <c r="E73" s="308" t="str">
        <f t="shared" si="3"/>
        <v/>
      </c>
      <c r="F73" s="440" t="str">
        <f t="shared" si="4"/>
        <v>否</v>
      </c>
      <c r="G73" s="441" t="str">
        <f t="shared" si="5"/>
        <v>项</v>
      </c>
    </row>
    <row r="74" ht="36" customHeight="1" spans="1:7">
      <c r="A74" s="442" t="s">
        <v>253</v>
      </c>
      <c r="B74" s="311" t="s">
        <v>254</v>
      </c>
      <c r="C74" s="312">
        <v>0</v>
      </c>
      <c r="D74" s="312">
        <v>0</v>
      </c>
      <c r="E74" s="308" t="str">
        <f t="shared" si="3"/>
        <v/>
      </c>
      <c r="F74" s="440" t="str">
        <f t="shared" si="4"/>
        <v>否</v>
      </c>
      <c r="G74" s="441" t="str">
        <f t="shared" si="5"/>
        <v>项</v>
      </c>
    </row>
    <row r="75" ht="36" customHeight="1" spans="1:7">
      <c r="A75" s="442" t="s">
        <v>255</v>
      </c>
      <c r="B75" s="311" t="s">
        <v>256</v>
      </c>
      <c r="C75" s="312">
        <v>0</v>
      </c>
      <c r="D75" s="312">
        <v>0</v>
      </c>
      <c r="E75" s="308" t="str">
        <f t="shared" si="3"/>
        <v/>
      </c>
      <c r="F75" s="440" t="str">
        <f t="shared" si="4"/>
        <v>否</v>
      </c>
      <c r="G75" s="441" t="str">
        <f t="shared" si="5"/>
        <v>项</v>
      </c>
    </row>
    <row r="76" ht="36" customHeight="1" spans="1:7">
      <c r="A76" s="442" t="s">
        <v>257</v>
      </c>
      <c r="B76" s="311" t="s">
        <v>258</v>
      </c>
      <c r="C76" s="312"/>
      <c r="D76" s="312"/>
      <c r="E76" s="308" t="str">
        <f t="shared" si="3"/>
        <v/>
      </c>
      <c r="F76" s="440" t="str">
        <f t="shared" si="4"/>
        <v>否</v>
      </c>
      <c r="G76" s="441" t="str">
        <f t="shared" si="5"/>
        <v>项</v>
      </c>
    </row>
    <row r="77" ht="36" customHeight="1" spans="1:7">
      <c r="A77" s="442" t="s">
        <v>259</v>
      </c>
      <c r="B77" s="311" t="s">
        <v>260</v>
      </c>
      <c r="C77" s="312">
        <v>0</v>
      </c>
      <c r="D77" s="312">
        <v>0</v>
      </c>
      <c r="E77" s="308" t="str">
        <f t="shared" si="3"/>
        <v/>
      </c>
      <c r="F77" s="440" t="str">
        <f t="shared" si="4"/>
        <v>否</v>
      </c>
      <c r="G77" s="441" t="str">
        <f t="shared" si="5"/>
        <v>项</v>
      </c>
    </row>
    <row r="78" ht="36" customHeight="1" spans="1:7">
      <c r="A78" s="442" t="s">
        <v>261</v>
      </c>
      <c r="B78" s="311" t="s">
        <v>262</v>
      </c>
      <c r="C78" s="312">
        <v>0</v>
      </c>
      <c r="D78" s="312">
        <v>0</v>
      </c>
      <c r="E78" s="308" t="str">
        <f t="shared" si="3"/>
        <v/>
      </c>
      <c r="F78" s="440" t="str">
        <f t="shared" si="4"/>
        <v>否</v>
      </c>
      <c r="G78" s="441" t="str">
        <f t="shared" si="5"/>
        <v>项</v>
      </c>
    </row>
    <row r="79" ht="36" customHeight="1" spans="1:7">
      <c r="A79" s="442" t="s">
        <v>263</v>
      </c>
      <c r="B79" s="311" t="s">
        <v>242</v>
      </c>
      <c r="C79" s="312">
        <v>0</v>
      </c>
      <c r="D79" s="312">
        <v>0</v>
      </c>
      <c r="E79" s="308" t="str">
        <f t="shared" si="3"/>
        <v/>
      </c>
      <c r="F79" s="440" t="str">
        <f t="shared" si="4"/>
        <v>否</v>
      </c>
      <c r="G79" s="441" t="str">
        <f t="shared" si="5"/>
        <v>项</v>
      </c>
    </row>
    <row r="80" ht="36" customHeight="1" spans="1:7">
      <c r="A80" s="446">
        <v>2010710</v>
      </c>
      <c r="B80" s="311" t="s">
        <v>264</v>
      </c>
      <c r="C80" s="312">
        <v>0</v>
      </c>
      <c r="D80" s="312">
        <v>0</v>
      </c>
      <c r="E80" s="308" t="str">
        <f t="shared" si="3"/>
        <v/>
      </c>
      <c r="F80" s="440" t="str">
        <f t="shared" si="4"/>
        <v>否</v>
      </c>
      <c r="G80" s="441" t="str">
        <f t="shared" si="5"/>
        <v>项</v>
      </c>
    </row>
    <row r="81" ht="36" customHeight="1" spans="1:7">
      <c r="A81" s="442" t="s">
        <v>265</v>
      </c>
      <c r="B81" s="311" t="s">
        <v>159</v>
      </c>
      <c r="C81" s="312"/>
      <c r="D81" s="312"/>
      <c r="E81" s="308" t="str">
        <f t="shared" si="3"/>
        <v/>
      </c>
      <c r="F81" s="440" t="str">
        <f t="shared" si="4"/>
        <v>否</v>
      </c>
      <c r="G81" s="441" t="str">
        <f t="shared" si="5"/>
        <v>项</v>
      </c>
    </row>
    <row r="82" ht="36" customHeight="1" spans="1:7">
      <c r="A82" s="442" t="s">
        <v>266</v>
      </c>
      <c r="B82" s="311" t="s">
        <v>267</v>
      </c>
      <c r="C82" s="312"/>
      <c r="D82" s="312"/>
      <c r="E82" s="308" t="str">
        <f t="shared" si="3"/>
        <v/>
      </c>
      <c r="F82" s="440" t="str">
        <f t="shared" si="4"/>
        <v>否</v>
      </c>
      <c r="G82" s="441" t="str">
        <f t="shared" si="5"/>
        <v>项</v>
      </c>
    </row>
    <row r="83" ht="36" customHeight="1" spans="1:7">
      <c r="A83" s="439" t="s">
        <v>268</v>
      </c>
      <c r="B83" s="306" t="s">
        <v>269</v>
      </c>
      <c r="C83" s="307">
        <f>SUM(C84:C91)</f>
        <v>0</v>
      </c>
      <c r="D83" s="307">
        <f>SUM(D84:D91)</f>
        <v>0</v>
      </c>
      <c r="E83" s="308" t="str">
        <f t="shared" si="3"/>
        <v/>
      </c>
      <c r="F83" s="440" t="str">
        <f t="shared" si="4"/>
        <v>否</v>
      </c>
      <c r="G83" s="441" t="str">
        <f t="shared" si="5"/>
        <v>款</v>
      </c>
    </row>
    <row r="84" ht="36" customHeight="1" spans="1:7">
      <c r="A84" s="442" t="s">
        <v>270</v>
      </c>
      <c r="B84" s="311" t="s">
        <v>141</v>
      </c>
      <c r="C84" s="312"/>
      <c r="D84" s="312"/>
      <c r="E84" s="308" t="str">
        <f t="shared" si="3"/>
        <v/>
      </c>
      <c r="F84" s="440" t="str">
        <f t="shared" si="4"/>
        <v>否</v>
      </c>
      <c r="G84" s="441" t="str">
        <f t="shared" si="5"/>
        <v>项</v>
      </c>
    </row>
    <row r="85" ht="36" customHeight="1" spans="1:7">
      <c r="A85" s="442" t="s">
        <v>271</v>
      </c>
      <c r="B85" s="311" t="s">
        <v>143</v>
      </c>
      <c r="C85" s="312">
        <v>0</v>
      </c>
      <c r="D85" s="312"/>
      <c r="E85" s="308" t="str">
        <f t="shared" si="3"/>
        <v/>
      </c>
      <c r="F85" s="440" t="str">
        <f t="shared" si="4"/>
        <v>否</v>
      </c>
      <c r="G85" s="441" t="str">
        <f t="shared" si="5"/>
        <v>项</v>
      </c>
    </row>
    <row r="86" ht="36" customHeight="1" spans="1:7">
      <c r="A86" s="442" t="s">
        <v>272</v>
      </c>
      <c r="B86" s="311" t="s">
        <v>145</v>
      </c>
      <c r="C86" s="312"/>
      <c r="D86" s="312"/>
      <c r="E86" s="308" t="str">
        <f t="shared" si="3"/>
        <v/>
      </c>
      <c r="F86" s="440" t="str">
        <f t="shared" si="4"/>
        <v>否</v>
      </c>
      <c r="G86" s="441" t="str">
        <f t="shared" si="5"/>
        <v>项</v>
      </c>
    </row>
    <row r="87" ht="36" customHeight="1" spans="1:7">
      <c r="A87" s="442" t="s">
        <v>273</v>
      </c>
      <c r="B87" s="311" t="s">
        <v>274</v>
      </c>
      <c r="C87" s="312"/>
      <c r="D87" s="312"/>
      <c r="E87" s="308" t="str">
        <f t="shared" si="3"/>
        <v/>
      </c>
      <c r="F87" s="440" t="str">
        <f t="shared" si="4"/>
        <v>否</v>
      </c>
      <c r="G87" s="441" t="str">
        <f t="shared" si="5"/>
        <v>项</v>
      </c>
    </row>
    <row r="88" ht="36" customHeight="1" spans="1:7">
      <c r="A88" s="442" t="s">
        <v>275</v>
      </c>
      <c r="B88" s="311" t="s">
        <v>276</v>
      </c>
      <c r="C88" s="312"/>
      <c r="D88" s="312"/>
      <c r="E88" s="308" t="str">
        <f t="shared" si="3"/>
        <v/>
      </c>
      <c r="F88" s="440" t="str">
        <f t="shared" si="4"/>
        <v>否</v>
      </c>
      <c r="G88" s="441" t="str">
        <f t="shared" si="5"/>
        <v>项</v>
      </c>
    </row>
    <row r="89" ht="36" customHeight="1" spans="1:7">
      <c r="A89" s="442" t="s">
        <v>277</v>
      </c>
      <c r="B89" s="311" t="s">
        <v>242</v>
      </c>
      <c r="C89" s="312">
        <v>0</v>
      </c>
      <c r="D89" s="312"/>
      <c r="E89" s="308" t="str">
        <f t="shared" si="3"/>
        <v/>
      </c>
      <c r="F89" s="440" t="str">
        <f t="shared" si="4"/>
        <v>否</v>
      </c>
      <c r="G89" s="441" t="str">
        <f t="shared" si="5"/>
        <v>项</v>
      </c>
    </row>
    <row r="90" ht="36" customHeight="1" spans="1:7">
      <c r="A90" s="442" t="s">
        <v>278</v>
      </c>
      <c r="B90" s="311" t="s">
        <v>159</v>
      </c>
      <c r="C90" s="312"/>
      <c r="D90" s="312"/>
      <c r="E90" s="308" t="str">
        <f t="shared" si="3"/>
        <v/>
      </c>
      <c r="F90" s="440" t="str">
        <f t="shared" si="4"/>
        <v>否</v>
      </c>
      <c r="G90" s="441" t="str">
        <f t="shared" si="5"/>
        <v>项</v>
      </c>
    </row>
    <row r="91" ht="36" customHeight="1" spans="1:7">
      <c r="A91" s="442" t="s">
        <v>279</v>
      </c>
      <c r="B91" s="311" t="s">
        <v>280</v>
      </c>
      <c r="C91" s="312"/>
      <c r="D91" s="312"/>
      <c r="E91" s="308" t="str">
        <f t="shared" si="3"/>
        <v/>
      </c>
      <c r="F91" s="440" t="str">
        <f t="shared" si="4"/>
        <v>否</v>
      </c>
      <c r="G91" s="441" t="str">
        <f t="shared" si="5"/>
        <v>项</v>
      </c>
    </row>
    <row r="92" ht="36" customHeight="1" spans="1:7">
      <c r="A92" s="439" t="s">
        <v>281</v>
      </c>
      <c r="B92" s="306" t="s">
        <v>282</v>
      </c>
      <c r="C92" s="307">
        <f>SUM(C93:C104)</f>
        <v>0</v>
      </c>
      <c r="D92" s="307">
        <f>SUM(D93:D104)</f>
        <v>0</v>
      </c>
      <c r="E92" s="308" t="str">
        <f t="shared" si="3"/>
        <v/>
      </c>
      <c r="F92" s="440" t="str">
        <f t="shared" si="4"/>
        <v>否</v>
      </c>
      <c r="G92" s="441" t="str">
        <f t="shared" si="5"/>
        <v>款</v>
      </c>
    </row>
    <row r="93" ht="36" customHeight="1" spans="1:7">
      <c r="A93" s="442" t="s">
        <v>283</v>
      </c>
      <c r="B93" s="311" t="s">
        <v>141</v>
      </c>
      <c r="C93" s="312">
        <v>0</v>
      </c>
      <c r="D93" s="312">
        <v>0</v>
      </c>
      <c r="E93" s="308" t="str">
        <f t="shared" si="3"/>
        <v/>
      </c>
      <c r="F93" s="440" t="str">
        <f t="shared" si="4"/>
        <v>否</v>
      </c>
      <c r="G93" s="441" t="str">
        <f t="shared" si="5"/>
        <v>项</v>
      </c>
    </row>
    <row r="94" ht="36" customHeight="1" spans="1:7">
      <c r="A94" s="442" t="s">
        <v>284</v>
      </c>
      <c r="B94" s="311" t="s">
        <v>143</v>
      </c>
      <c r="C94" s="312">
        <v>0</v>
      </c>
      <c r="D94" s="312">
        <v>0</v>
      </c>
      <c r="E94" s="308" t="str">
        <f t="shared" si="3"/>
        <v/>
      </c>
      <c r="F94" s="440" t="str">
        <f t="shared" si="4"/>
        <v>否</v>
      </c>
      <c r="G94" s="441" t="str">
        <f t="shared" si="5"/>
        <v>项</v>
      </c>
    </row>
    <row r="95" ht="36" customHeight="1" spans="1:7">
      <c r="A95" s="442" t="s">
        <v>285</v>
      </c>
      <c r="B95" s="311" t="s">
        <v>145</v>
      </c>
      <c r="C95" s="312">
        <v>0</v>
      </c>
      <c r="D95" s="312">
        <v>0</v>
      </c>
      <c r="E95" s="308" t="str">
        <f t="shared" si="3"/>
        <v/>
      </c>
      <c r="F95" s="440" t="str">
        <f t="shared" si="4"/>
        <v>否</v>
      </c>
      <c r="G95" s="441" t="str">
        <f t="shared" si="5"/>
        <v>项</v>
      </c>
    </row>
    <row r="96" ht="36" customHeight="1" spans="1:7">
      <c r="A96" s="442" t="s">
        <v>286</v>
      </c>
      <c r="B96" s="311" t="s">
        <v>287</v>
      </c>
      <c r="C96" s="312"/>
      <c r="D96" s="312"/>
      <c r="E96" s="308" t="str">
        <f t="shared" si="3"/>
        <v/>
      </c>
      <c r="F96" s="440" t="str">
        <f t="shared" si="4"/>
        <v>否</v>
      </c>
      <c r="G96" s="441" t="str">
        <f t="shared" si="5"/>
        <v>项</v>
      </c>
    </row>
    <row r="97" ht="36" customHeight="1" spans="1:7">
      <c r="A97" s="442" t="s">
        <v>288</v>
      </c>
      <c r="B97" s="311" t="s">
        <v>289</v>
      </c>
      <c r="C97" s="312">
        <v>0</v>
      </c>
      <c r="D97" s="312">
        <v>0</v>
      </c>
      <c r="E97" s="308" t="str">
        <f t="shared" si="3"/>
        <v/>
      </c>
      <c r="F97" s="440" t="str">
        <f t="shared" si="4"/>
        <v>否</v>
      </c>
      <c r="G97" s="441" t="str">
        <f t="shared" si="5"/>
        <v>项</v>
      </c>
    </row>
    <row r="98" ht="36" customHeight="1" spans="1:7">
      <c r="A98" s="442" t="s">
        <v>290</v>
      </c>
      <c r="B98" s="311" t="s">
        <v>242</v>
      </c>
      <c r="C98" s="312">
        <v>0</v>
      </c>
      <c r="D98" s="312">
        <v>0</v>
      </c>
      <c r="E98" s="308" t="str">
        <f t="shared" si="3"/>
        <v/>
      </c>
      <c r="F98" s="440" t="str">
        <f t="shared" si="4"/>
        <v>否</v>
      </c>
      <c r="G98" s="441" t="str">
        <f t="shared" si="5"/>
        <v>项</v>
      </c>
    </row>
    <row r="99" ht="36" customHeight="1" spans="1:7">
      <c r="A99" s="442" t="s">
        <v>291</v>
      </c>
      <c r="B99" s="311" t="s">
        <v>292</v>
      </c>
      <c r="C99" s="312">
        <v>0</v>
      </c>
      <c r="D99" s="312">
        <v>0</v>
      </c>
      <c r="E99" s="308" t="str">
        <f t="shared" si="3"/>
        <v/>
      </c>
      <c r="F99" s="440" t="str">
        <f t="shared" si="4"/>
        <v>否</v>
      </c>
      <c r="G99" s="441" t="str">
        <f t="shared" si="5"/>
        <v>项</v>
      </c>
    </row>
    <row r="100" ht="36" customHeight="1" spans="1:7">
      <c r="A100" s="442" t="s">
        <v>293</v>
      </c>
      <c r="B100" s="311" t="s">
        <v>294</v>
      </c>
      <c r="C100" s="312">
        <v>0</v>
      </c>
      <c r="D100" s="312">
        <v>0</v>
      </c>
      <c r="E100" s="308" t="str">
        <f t="shared" si="3"/>
        <v/>
      </c>
      <c r="F100" s="440" t="str">
        <f t="shared" si="4"/>
        <v>否</v>
      </c>
      <c r="G100" s="441" t="str">
        <f t="shared" si="5"/>
        <v>项</v>
      </c>
    </row>
    <row r="101" ht="36" customHeight="1" spans="1:7">
      <c r="A101" s="442" t="s">
        <v>295</v>
      </c>
      <c r="B101" s="311" t="s">
        <v>296</v>
      </c>
      <c r="C101" s="312">
        <v>0</v>
      </c>
      <c r="D101" s="312">
        <v>0</v>
      </c>
      <c r="E101" s="308" t="str">
        <f t="shared" si="3"/>
        <v/>
      </c>
      <c r="F101" s="440" t="str">
        <f t="shared" si="4"/>
        <v>否</v>
      </c>
      <c r="G101" s="441" t="str">
        <f t="shared" si="5"/>
        <v>项</v>
      </c>
    </row>
    <row r="102" ht="36" customHeight="1" spans="1:7">
      <c r="A102" s="442" t="s">
        <v>297</v>
      </c>
      <c r="B102" s="311" t="s">
        <v>298</v>
      </c>
      <c r="C102" s="312">
        <v>0</v>
      </c>
      <c r="D102" s="312">
        <v>0</v>
      </c>
      <c r="E102" s="308" t="str">
        <f t="shared" si="3"/>
        <v/>
      </c>
      <c r="F102" s="440" t="str">
        <f t="shared" si="4"/>
        <v>否</v>
      </c>
      <c r="G102" s="441" t="str">
        <f t="shared" si="5"/>
        <v>项</v>
      </c>
    </row>
    <row r="103" ht="36" customHeight="1" spans="1:7">
      <c r="A103" s="442" t="s">
        <v>299</v>
      </c>
      <c r="B103" s="311" t="s">
        <v>159</v>
      </c>
      <c r="C103" s="312">
        <v>0</v>
      </c>
      <c r="D103" s="312">
        <v>0</v>
      </c>
      <c r="E103" s="308" t="str">
        <f t="shared" si="3"/>
        <v/>
      </c>
      <c r="F103" s="440" t="str">
        <f t="shared" si="4"/>
        <v>否</v>
      </c>
      <c r="G103" s="441" t="str">
        <f t="shared" si="5"/>
        <v>项</v>
      </c>
    </row>
    <row r="104" ht="36" customHeight="1" spans="1:7">
      <c r="A104" s="442" t="s">
        <v>300</v>
      </c>
      <c r="B104" s="311" t="s">
        <v>301</v>
      </c>
      <c r="C104" s="312"/>
      <c r="D104" s="312"/>
      <c r="E104" s="308" t="str">
        <f t="shared" si="3"/>
        <v/>
      </c>
      <c r="F104" s="440" t="str">
        <f t="shared" si="4"/>
        <v>否</v>
      </c>
      <c r="G104" s="441" t="str">
        <f t="shared" si="5"/>
        <v>项</v>
      </c>
    </row>
    <row r="105" ht="36" customHeight="1" spans="1:7">
      <c r="A105" s="439" t="s">
        <v>302</v>
      </c>
      <c r="B105" s="306" t="s">
        <v>303</v>
      </c>
      <c r="C105" s="307">
        <f>SUM(C106:C114)</f>
        <v>0</v>
      </c>
      <c r="D105" s="307">
        <f>SUM(D106:D114)</f>
        <v>0</v>
      </c>
      <c r="E105" s="308" t="str">
        <f t="shared" si="3"/>
        <v/>
      </c>
      <c r="F105" s="440" t="str">
        <f t="shared" si="4"/>
        <v>否</v>
      </c>
      <c r="G105" s="441" t="str">
        <f t="shared" si="5"/>
        <v>款</v>
      </c>
    </row>
    <row r="106" ht="36" customHeight="1" spans="1:7">
      <c r="A106" s="442" t="s">
        <v>304</v>
      </c>
      <c r="B106" s="311" t="s">
        <v>141</v>
      </c>
      <c r="C106" s="312"/>
      <c r="D106" s="312"/>
      <c r="E106" s="308" t="str">
        <f t="shared" si="3"/>
        <v/>
      </c>
      <c r="F106" s="440" t="str">
        <f t="shared" si="4"/>
        <v>否</v>
      </c>
      <c r="G106" s="441" t="str">
        <f t="shared" si="5"/>
        <v>项</v>
      </c>
    </row>
    <row r="107" ht="36" customHeight="1" spans="1:7">
      <c r="A107" s="442" t="s">
        <v>305</v>
      </c>
      <c r="B107" s="311" t="s">
        <v>143</v>
      </c>
      <c r="C107" s="312">
        <v>0</v>
      </c>
      <c r="D107" s="312">
        <v>0</v>
      </c>
      <c r="E107" s="308" t="str">
        <f t="shared" si="3"/>
        <v/>
      </c>
      <c r="F107" s="440" t="str">
        <f t="shared" si="4"/>
        <v>否</v>
      </c>
      <c r="G107" s="441" t="str">
        <f t="shared" si="5"/>
        <v>项</v>
      </c>
    </row>
    <row r="108" ht="36" customHeight="1" spans="1:7">
      <c r="A108" s="442" t="s">
        <v>306</v>
      </c>
      <c r="B108" s="311" t="s">
        <v>145</v>
      </c>
      <c r="C108" s="312">
        <v>0</v>
      </c>
      <c r="D108" s="312">
        <v>0</v>
      </c>
      <c r="E108" s="308" t="str">
        <f t="shared" si="3"/>
        <v/>
      </c>
      <c r="F108" s="440" t="str">
        <f t="shared" si="4"/>
        <v>否</v>
      </c>
      <c r="G108" s="441" t="str">
        <f t="shared" si="5"/>
        <v>项</v>
      </c>
    </row>
    <row r="109" ht="36" customHeight="1" spans="1:7">
      <c r="A109" s="442" t="s">
        <v>307</v>
      </c>
      <c r="B109" s="311" t="s">
        <v>308</v>
      </c>
      <c r="C109" s="312">
        <v>0</v>
      </c>
      <c r="D109" s="312">
        <v>0</v>
      </c>
      <c r="E109" s="308" t="str">
        <f t="shared" si="3"/>
        <v/>
      </c>
      <c r="F109" s="440" t="str">
        <f t="shared" si="4"/>
        <v>否</v>
      </c>
      <c r="G109" s="441" t="str">
        <f t="shared" si="5"/>
        <v>项</v>
      </c>
    </row>
    <row r="110" ht="36" customHeight="1" spans="1:7">
      <c r="A110" s="442" t="s">
        <v>309</v>
      </c>
      <c r="B110" s="311" t="s">
        <v>310</v>
      </c>
      <c r="C110" s="312">
        <v>0</v>
      </c>
      <c r="D110" s="312">
        <v>0</v>
      </c>
      <c r="E110" s="308" t="str">
        <f t="shared" si="3"/>
        <v/>
      </c>
      <c r="F110" s="440" t="str">
        <f t="shared" si="4"/>
        <v>否</v>
      </c>
      <c r="G110" s="441" t="str">
        <f t="shared" si="5"/>
        <v>项</v>
      </c>
    </row>
    <row r="111" ht="36" customHeight="1" spans="1:7">
      <c r="A111" s="442" t="s">
        <v>311</v>
      </c>
      <c r="B111" s="311" t="s">
        <v>312</v>
      </c>
      <c r="C111" s="312">
        <v>0</v>
      </c>
      <c r="D111" s="312">
        <v>0</v>
      </c>
      <c r="E111" s="308" t="str">
        <f t="shared" si="3"/>
        <v/>
      </c>
      <c r="F111" s="440" t="str">
        <f t="shared" si="4"/>
        <v>否</v>
      </c>
      <c r="G111" s="441" t="str">
        <f t="shared" si="5"/>
        <v>项</v>
      </c>
    </row>
    <row r="112" ht="36" customHeight="1" spans="1:7">
      <c r="A112" s="442" t="s">
        <v>313</v>
      </c>
      <c r="B112" s="311" t="s">
        <v>314</v>
      </c>
      <c r="C112" s="312"/>
      <c r="D112" s="312"/>
      <c r="E112" s="308" t="str">
        <f t="shared" si="3"/>
        <v/>
      </c>
      <c r="F112" s="440" t="str">
        <f t="shared" si="4"/>
        <v>否</v>
      </c>
      <c r="G112" s="441" t="str">
        <f t="shared" si="5"/>
        <v>项</v>
      </c>
    </row>
    <row r="113" ht="36" customHeight="1" spans="1:7">
      <c r="A113" s="442" t="s">
        <v>315</v>
      </c>
      <c r="B113" s="311" t="s">
        <v>159</v>
      </c>
      <c r="C113" s="312"/>
      <c r="D113" s="312"/>
      <c r="E113" s="308" t="str">
        <f t="shared" si="3"/>
        <v/>
      </c>
      <c r="F113" s="440" t="str">
        <f t="shared" si="4"/>
        <v>否</v>
      </c>
      <c r="G113" s="441" t="str">
        <f t="shared" si="5"/>
        <v>项</v>
      </c>
    </row>
    <row r="114" ht="36" customHeight="1" spans="1:7">
      <c r="A114" s="442" t="s">
        <v>316</v>
      </c>
      <c r="B114" s="311" t="s">
        <v>317</v>
      </c>
      <c r="C114" s="312"/>
      <c r="D114" s="312"/>
      <c r="E114" s="308" t="str">
        <f t="shared" si="3"/>
        <v/>
      </c>
      <c r="F114" s="440" t="str">
        <f t="shared" si="4"/>
        <v>否</v>
      </c>
      <c r="G114" s="441" t="str">
        <f t="shared" si="5"/>
        <v>项</v>
      </c>
    </row>
    <row r="115" ht="36" customHeight="1" spans="1:7">
      <c r="A115" s="439" t="s">
        <v>318</v>
      </c>
      <c r="B115" s="306" t="s">
        <v>319</v>
      </c>
      <c r="C115" s="307">
        <f>SUM(C116:C123)</f>
        <v>1896</v>
      </c>
      <c r="D115" s="307">
        <f>SUM(D116:D123)</f>
        <v>2237</v>
      </c>
      <c r="E115" s="308">
        <f t="shared" si="3"/>
        <v>0.18</v>
      </c>
      <c r="F115" s="440" t="str">
        <f t="shared" si="4"/>
        <v>是</v>
      </c>
      <c r="G115" s="441" t="str">
        <f t="shared" si="5"/>
        <v>款</v>
      </c>
    </row>
    <row r="116" ht="36" customHeight="1" spans="1:7">
      <c r="A116" s="442" t="s">
        <v>320</v>
      </c>
      <c r="B116" s="311" t="s">
        <v>141</v>
      </c>
      <c r="C116" s="312">
        <v>1501</v>
      </c>
      <c r="D116" s="445">
        <v>1743</v>
      </c>
      <c r="E116" s="313">
        <f t="shared" si="3"/>
        <v>0.161</v>
      </c>
      <c r="F116" s="440" t="str">
        <f t="shared" si="4"/>
        <v>是</v>
      </c>
      <c r="G116" s="441" t="str">
        <f t="shared" si="5"/>
        <v>项</v>
      </c>
    </row>
    <row r="117" ht="36" customHeight="1" spans="1:7">
      <c r="A117" s="442" t="s">
        <v>321</v>
      </c>
      <c r="B117" s="311" t="s">
        <v>143</v>
      </c>
      <c r="C117" s="312">
        <v>130</v>
      </c>
      <c r="D117" s="445">
        <v>95</v>
      </c>
      <c r="E117" s="313">
        <f t="shared" si="3"/>
        <v>-0.269</v>
      </c>
      <c r="F117" s="440" t="str">
        <f t="shared" si="4"/>
        <v>是</v>
      </c>
      <c r="G117" s="441" t="str">
        <f t="shared" si="5"/>
        <v>项</v>
      </c>
    </row>
    <row r="118" ht="36" customHeight="1" spans="1:7">
      <c r="A118" s="442" t="s">
        <v>322</v>
      </c>
      <c r="B118" s="311" t="s">
        <v>145</v>
      </c>
      <c r="C118" s="312"/>
      <c r="D118" s="312"/>
      <c r="E118" s="308" t="str">
        <f t="shared" si="3"/>
        <v/>
      </c>
      <c r="F118" s="440" t="str">
        <f t="shared" si="4"/>
        <v>否</v>
      </c>
      <c r="G118" s="441" t="str">
        <f t="shared" si="5"/>
        <v>项</v>
      </c>
    </row>
    <row r="119" ht="36" customHeight="1" spans="1:7">
      <c r="A119" s="442" t="s">
        <v>323</v>
      </c>
      <c r="B119" s="311" t="s">
        <v>324</v>
      </c>
      <c r="C119" s="312"/>
      <c r="D119" s="312"/>
      <c r="E119" s="308" t="str">
        <f t="shared" si="3"/>
        <v/>
      </c>
      <c r="F119" s="440" t="str">
        <f t="shared" si="4"/>
        <v>否</v>
      </c>
      <c r="G119" s="441" t="str">
        <f t="shared" si="5"/>
        <v>项</v>
      </c>
    </row>
    <row r="120" ht="36" customHeight="1" spans="1:7">
      <c r="A120" s="442" t="s">
        <v>325</v>
      </c>
      <c r="B120" s="311" t="s">
        <v>326</v>
      </c>
      <c r="C120" s="312">
        <v>0</v>
      </c>
      <c r="D120" s="312"/>
      <c r="E120" s="308" t="str">
        <f t="shared" si="3"/>
        <v/>
      </c>
      <c r="F120" s="440" t="str">
        <f t="shared" si="4"/>
        <v>否</v>
      </c>
      <c r="G120" s="441" t="str">
        <f t="shared" si="5"/>
        <v>项</v>
      </c>
    </row>
    <row r="121" ht="36" customHeight="1" spans="1:7">
      <c r="A121" s="442" t="s">
        <v>327</v>
      </c>
      <c r="B121" s="311" t="s">
        <v>328</v>
      </c>
      <c r="C121" s="312"/>
      <c r="D121" s="312"/>
      <c r="E121" s="308" t="str">
        <f t="shared" si="3"/>
        <v/>
      </c>
      <c r="F121" s="440" t="str">
        <f t="shared" si="4"/>
        <v>否</v>
      </c>
      <c r="G121" s="441" t="str">
        <f t="shared" si="5"/>
        <v>项</v>
      </c>
    </row>
    <row r="122" ht="36" customHeight="1" spans="1:7">
      <c r="A122" s="442" t="s">
        <v>329</v>
      </c>
      <c r="B122" s="311" t="s">
        <v>159</v>
      </c>
      <c r="C122" s="312"/>
      <c r="D122" s="312"/>
      <c r="E122" s="308" t="str">
        <f t="shared" si="3"/>
        <v/>
      </c>
      <c r="F122" s="440" t="str">
        <f t="shared" si="4"/>
        <v>否</v>
      </c>
      <c r="G122" s="441" t="str">
        <f t="shared" si="5"/>
        <v>项</v>
      </c>
    </row>
    <row r="123" ht="36" customHeight="1" spans="1:7">
      <c r="A123" s="442" t="s">
        <v>330</v>
      </c>
      <c r="B123" s="311" t="s">
        <v>331</v>
      </c>
      <c r="C123" s="312">
        <v>265</v>
      </c>
      <c r="D123" s="445">
        <v>399</v>
      </c>
      <c r="E123" s="313">
        <f t="shared" si="3"/>
        <v>0.506</v>
      </c>
      <c r="F123" s="440" t="str">
        <f t="shared" si="4"/>
        <v>是</v>
      </c>
      <c r="G123" s="441" t="str">
        <f t="shared" si="5"/>
        <v>项</v>
      </c>
    </row>
    <row r="124" ht="36" customHeight="1" spans="1:7">
      <c r="A124" s="439" t="s">
        <v>332</v>
      </c>
      <c r="B124" s="306" t="s">
        <v>333</v>
      </c>
      <c r="C124" s="307">
        <f>SUM(C125:C134)</f>
        <v>636</v>
      </c>
      <c r="D124" s="307">
        <f>SUM(D125:D134)</f>
        <v>592</v>
      </c>
      <c r="E124" s="308">
        <f t="shared" si="3"/>
        <v>-0.069</v>
      </c>
      <c r="F124" s="440" t="str">
        <f t="shared" si="4"/>
        <v>是</v>
      </c>
      <c r="G124" s="441" t="str">
        <f t="shared" si="5"/>
        <v>款</v>
      </c>
    </row>
    <row r="125" ht="36" customHeight="1" spans="1:7">
      <c r="A125" s="442" t="s">
        <v>334</v>
      </c>
      <c r="B125" s="311" t="s">
        <v>141</v>
      </c>
      <c r="C125" s="443">
        <v>353</v>
      </c>
      <c r="D125" s="445">
        <v>379</v>
      </c>
      <c r="E125" s="313">
        <f t="shared" si="3"/>
        <v>0.074</v>
      </c>
      <c r="F125" s="440" t="str">
        <f t="shared" si="4"/>
        <v>是</v>
      </c>
      <c r="G125" s="441" t="str">
        <f t="shared" si="5"/>
        <v>项</v>
      </c>
    </row>
    <row r="126" ht="36" customHeight="1" spans="1:7">
      <c r="A126" s="442" t="s">
        <v>335</v>
      </c>
      <c r="B126" s="311" t="s">
        <v>143</v>
      </c>
      <c r="C126" s="443">
        <v>3</v>
      </c>
      <c r="D126" s="445">
        <v>3</v>
      </c>
      <c r="E126" s="308">
        <f t="shared" si="3"/>
        <v>0</v>
      </c>
      <c r="F126" s="440" t="str">
        <f t="shared" si="4"/>
        <v>是</v>
      </c>
      <c r="G126" s="441" t="str">
        <f t="shared" si="5"/>
        <v>项</v>
      </c>
    </row>
    <row r="127" ht="36" customHeight="1" spans="1:7">
      <c r="A127" s="442" t="s">
        <v>336</v>
      </c>
      <c r="B127" s="311" t="s">
        <v>145</v>
      </c>
      <c r="C127" s="312"/>
      <c r="D127" s="312"/>
      <c r="E127" s="308" t="str">
        <f t="shared" si="3"/>
        <v/>
      </c>
      <c r="F127" s="440" t="str">
        <f t="shared" si="4"/>
        <v>否</v>
      </c>
      <c r="G127" s="441" t="str">
        <f t="shared" si="5"/>
        <v>项</v>
      </c>
    </row>
    <row r="128" ht="36" customHeight="1" spans="1:7">
      <c r="A128" s="442" t="s">
        <v>337</v>
      </c>
      <c r="B128" s="311" t="s">
        <v>338</v>
      </c>
      <c r="C128" s="312">
        <v>0</v>
      </c>
      <c r="D128" s="312"/>
      <c r="E128" s="308" t="str">
        <f t="shared" si="3"/>
        <v/>
      </c>
      <c r="F128" s="440" t="str">
        <f t="shared" si="4"/>
        <v>否</v>
      </c>
      <c r="G128" s="441" t="str">
        <f t="shared" si="5"/>
        <v>项</v>
      </c>
    </row>
    <row r="129" ht="36" customHeight="1" spans="1:7">
      <c r="A129" s="442" t="s">
        <v>339</v>
      </c>
      <c r="B129" s="311" t="s">
        <v>340</v>
      </c>
      <c r="C129" s="312">
        <v>0</v>
      </c>
      <c r="D129" s="312"/>
      <c r="E129" s="308" t="str">
        <f t="shared" si="3"/>
        <v/>
      </c>
      <c r="F129" s="440" t="str">
        <f t="shared" si="4"/>
        <v>否</v>
      </c>
      <c r="G129" s="441" t="str">
        <f t="shared" si="5"/>
        <v>项</v>
      </c>
    </row>
    <row r="130" ht="36" customHeight="1" spans="1:7">
      <c r="A130" s="442" t="s">
        <v>341</v>
      </c>
      <c r="B130" s="311" t="s">
        <v>342</v>
      </c>
      <c r="C130" s="312">
        <v>0</v>
      </c>
      <c r="D130" s="312"/>
      <c r="E130" s="308" t="str">
        <f t="shared" ref="E130:E193" si="6">IFERROR(D130/C130-1,"")</f>
        <v/>
      </c>
      <c r="F130" s="440" t="str">
        <f t="shared" si="4"/>
        <v>否</v>
      </c>
      <c r="G130" s="441" t="str">
        <f t="shared" si="5"/>
        <v>项</v>
      </c>
    </row>
    <row r="131" ht="36" customHeight="1" spans="1:7">
      <c r="A131" s="442" t="s">
        <v>343</v>
      </c>
      <c r="B131" s="311" t="s">
        <v>344</v>
      </c>
      <c r="C131" s="312">
        <v>0</v>
      </c>
      <c r="D131" s="312"/>
      <c r="E131" s="308" t="str">
        <f t="shared" si="6"/>
        <v/>
      </c>
      <c r="F131" s="440" t="str">
        <f t="shared" si="4"/>
        <v>否</v>
      </c>
      <c r="G131" s="441" t="str">
        <f t="shared" si="5"/>
        <v>项</v>
      </c>
    </row>
    <row r="132" ht="36" customHeight="1" spans="1:7">
      <c r="A132" s="442" t="s">
        <v>345</v>
      </c>
      <c r="B132" s="311" t="s">
        <v>346</v>
      </c>
      <c r="C132" s="443">
        <v>1</v>
      </c>
      <c r="D132" s="445">
        <v>1</v>
      </c>
      <c r="E132" s="308">
        <f t="shared" si="6"/>
        <v>0</v>
      </c>
      <c r="F132" s="440" t="str">
        <f t="shared" ref="F132:F195" si="7">IF(LEN(A132)=3,"是",IF(B132&lt;&gt;"",IF(SUM(C132:D132)&lt;&gt;0,"是","否"),"是"))</f>
        <v>是</v>
      </c>
      <c r="G132" s="441" t="str">
        <f t="shared" ref="G132:G195" si="8">IF(LEN(A132)=3,"类",IF(LEN(A132)=5,"款","项"))</f>
        <v>项</v>
      </c>
    </row>
    <row r="133" ht="36" customHeight="1" spans="1:7">
      <c r="A133" s="442" t="s">
        <v>347</v>
      </c>
      <c r="B133" s="311" t="s">
        <v>159</v>
      </c>
      <c r="C133" s="443">
        <v>279</v>
      </c>
      <c r="D133" s="445">
        <v>209</v>
      </c>
      <c r="E133" s="313">
        <f t="shared" si="6"/>
        <v>-0.251</v>
      </c>
      <c r="F133" s="440" t="str">
        <f t="shared" si="7"/>
        <v>是</v>
      </c>
      <c r="G133" s="441" t="str">
        <f t="shared" si="8"/>
        <v>项</v>
      </c>
    </row>
    <row r="134" ht="36" customHeight="1" spans="1:7">
      <c r="A134" s="442" t="s">
        <v>348</v>
      </c>
      <c r="B134" s="311" t="s">
        <v>349</v>
      </c>
      <c r="C134" s="312"/>
      <c r="D134" s="312"/>
      <c r="E134" s="308" t="str">
        <f t="shared" si="6"/>
        <v/>
      </c>
      <c r="F134" s="440" t="str">
        <f t="shared" si="7"/>
        <v>否</v>
      </c>
      <c r="G134" s="441" t="str">
        <f t="shared" si="8"/>
        <v>项</v>
      </c>
    </row>
    <row r="135" ht="36" customHeight="1" spans="1:7">
      <c r="A135" s="439" t="s">
        <v>350</v>
      </c>
      <c r="B135" s="306" t="s">
        <v>351</v>
      </c>
      <c r="C135" s="307">
        <f>SUM(C136:C147)</f>
        <v>0</v>
      </c>
      <c r="D135" s="307">
        <f>SUM(D136:D147)</f>
        <v>0</v>
      </c>
      <c r="E135" s="308" t="str">
        <f t="shared" si="6"/>
        <v/>
      </c>
      <c r="F135" s="440" t="str">
        <f t="shared" si="7"/>
        <v>否</v>
      </c>
      <c r="G135" s="441" t="str">
        <f t="shared" si="8"/>
        <v>款</v>
      </c>
    </row>
    <row r="136" ht="36" customHeight="1" spans="1:7">
      <c r="A136" s="442" t="s">
        <v>352</v>
      </c>
      <c r="B136" s="311" t="s">
        <v>141</v>
      </c>
      <c r="C136" s="312">
        <v>0</v>
      </c>
      <c r="D136" s="312">
        <v>0</v>
      </c>
      <c r="E136" s="308" t="str">
        <f t="shared" si="6"/>
        <v/>
      </c>
      <c r="F136" s="440" t="str">
        <f t="shared" si="7"/>
        <v>否</v>
      </c>
      <c r="G136" s="441" t="str">
        <f t="shared" si="8"/>
        <v>项</v>
      </c>
    </row>
    <row r="137" ht="36" customHeight="1" spans="1:7">
      <c r="A137" s="442" t="s">
        <v>353</v>
      </c>
      <c r="B137" s="311" t="s">
        <v>143</v>
      </c>
      <c r="C137" s="312"/>
      <c r="D137" s="312"/>
      <c r="E137" s="308" t="str">
        <f t="shared" si="6"/>
        <v/>
      </c>
      <c r="F137" s="440" t="str">
        <f t="shared" si="7"/>
        <v>否</v>
      </c>
      <c r="G137" s="441" t="str">
        <f t="shared" si="8"/>
        <v>项</v>
      </c>
    </row>
    <row r="138" ht="36" customHeight="1" spans="1:7">
      <c r="A138" s="442" t="s">
        <v>354</v>
      </c>
      <c r="B138" s="311" t="s">
        <v>145</v>
      </c>
      <c r="C138" s="312">
        <v>0</v>
      </c>
      <c r="D138" s="312">
        <v>0</v>
      </c>
      <c r="E138" s="308" t="str">
        <f t="shared" si="6"/>
        <v/>
      </c>
      <c r="F138" s="440" t="str">
        <f t="shared" si="7"/>
        <v>否</v>
      </c>
      <c r="G138" s="441" t="str">
        <f t="shared" si="8"/>
        <v>项</v>
      </c>
    </row>
    <row r="139" ht="36" customHeight="1" spans="1:7">
      <c r="A139" s="442" t="s">
        <v>355</v>
      </c>
      <c r="B139" s="311" t="s">
        <v>356</v>
      </c>
      <c r="C139" s="312">
        <v>0</v>
      </c>
      <c r="D139" s="312">
        <v>0</v>
      </c>
      <c r="E139" s="308" t="str">
        <f t="shared" si="6"/>
        <v/>
      </c>
      <c r="F139" s="440" t="str">
        <f t="shared" si="7"/>
        <v>否</v>
      </c>
      <c r="G139" s="441" t="str">
        <f t="shared" si="8"/>
        <v>项</v>
      </c>
    </row>
    <row r="140" ht="36" customHeight="1" spans="1:7">
      <c r="A140" s="442" t="s">
        <v>357</v>
      </c>
      <c r="B140" s="311" t="s">
        <v>358</v>
      </c>
      <c r="C140" s="312"/>
      <c r="D140" s="312"/>
      <c r="E140" s="308" t="str">
        <f t="shared" si="6"/>
        <v/>
      </c>
      <c r="F140" s="440" t="str">
        <f t="shared" si="7"/>
        <v>否</v>
      </c>
      <c r="G140" s="441" t="str">
        <f t="shared" si="8"/>
        <v>项</v>
      </c>
    </row>
    <row r="141" ht="36" customHeight="1" spans="1:7">
      <c r="A141" s="442" t="s">
        <v>359</v>
      </c>
      <c r="B141" s="311" t="s">
        <v>360</v>
      </c>
      <c r="C141" s="312"/>
      <c r="D141" s="312"/>
      <c r="E141" s="308" t="str">
        <f t="shared" si="6"/>
        <v/>
      </c>
      <c r="F141" s="440" t="str">
        <f t="shared" si="7"/>
        <v>否</v>
      </c>
      <c r="G141" s="441" t="str">
        <f t="shared" si="8"/>
        <v>项</v>
      </c>
    </row>
    <row r="142" ht="36" customHeight="1" spans="1:7">
      <c r="A142" s="442" t="s">
        <v>361</v>
      </c>
      <c r="B142" s="311" t="s">
        <v>362</v>
      </c>
      <c r="C142" s="312">
        <v>0</v>
      </c>
      <c r="D142" s="312">
        <v>0</v>
      </c>
      <c r="E142" s="308" t="str">
        <f t="shared" si="6"/>
        <v/>
      </c>
      <c r="F142" s="440" t="str">
        <f t="shared" si="7"/>
        <v>否</v>
      </c>
      <c r="G142" s="441" t="str">
        <f t="shared" si="8"/>
        <v>项</v>
      </c>
    </row>
    <row r="143" ht="36" customHeight="1" spans="1:7">
      <c r="A143" s="442" t="s">
        <v>363</v>
      </c>
      <c r="B143" s="311" t="s">
        <v>364</v>
      </c>
      <c r="C143" s="312">
        <v>0</v>
      </c>
      <c r="D143" s="312">
        <v>0</v>
      </c>
      <c r="E143" s="308" t="str">
        <f t="shared" si="6"/>
        <v/>
      </c>
      <c r="F143" s="440" t="str">
        <f t="shared" si="7"/>
        <v>否</v>
      </c>
      <c r="G143" s="441" t="str">
        <f t="shared" si="8"/>
        <v>项</v>
      </c>
    </row>
    <row r="144" ht="36" customHeight="1" spans="1:7">
      <c r="A144" s="442" t="s">
        <v>365</v>
      </c>
      <c r="B144" s="311" t="s">
        <v>366</v>
      </c>
      <c r="C144" s="312">
        <v>0</v>
      </c>
      <c r="D144" s="312">
        <v>0</v>
      </c>
      <c r="E144" s="308" t="str">
        <f t="shared" si="6"/>
        <v/>
      </c>
      <c r="F144" s="440" t="str">
        <f t="shared" si="7"/>
        <v>否</v>
      </c>
      <c r="G144" s="441" t="str">
        <f t="shared" si="8"/>
        <v>项</v>
      </c>
    </row>
    <row r="145" ht="36" customHeight="1" spans="1:7">
      <c r="A145" s="442" t="s">
        <v>367</v>
      </c>
      <c r="B145" s="311" t="s">
        <v>368</v>
      </c>
      <c r="C145" s="312">
        <v>0</v>
      </c>
      <c r="D145" s="312">
        <v>0</v>
      </c>
      <c r="E145" s="308" t="str">
        <f t="shared" si="6"/>
        <v/>
      </c>
      <c r="F145" s="440" t="str">
        <f t="shared" si="7"/>
        <v>否</v>
      </c>
      <c r="G145" s="441" t="str">
        <f t="shared" si="8"/>
        <v>项</v>
      </c>
    </row>
    <row r="146" ht="36" customHeight="1" spans="1:7">
      <c r="A146" s="442" t="s">
        <v>369</v>
      </c>
      <c r="B146" s="311" t="s">
        <v>159</v>
      </c>
      <c r="C146" s="312">
        <v>0</v>
      </c>
      <c r="D146" s="312">
        <v>0</v>
      </c>
      <c r="E146" s="308" t="str">
        <f t="shared" si="6"/>
        <v/>
      </c>
      <c r="F146" s="440" t="str">
        <f t="shared" si="7"/>
        <v>否</v>
      </c>
      <c r="G146" s="441" t="str">
        <f t="shared" si="8"/>
        <v>项</v>
      </c>
    </row>
    <row r="147" ht="36" customHeight="1" spans="1:7">
      <c r="A147" s="442" t="s">
        <v>370</v>
      </c>
      <c r="B147" s="311" t="s">
        <v>371</v>
      </c>
      <c r="C147" s="312"/>
      <c r="D147" s="312"/>
      <c r="E147" s="308" t="str">
        <f t="shared" si="6"/>
        <v/>
      </c>
      <c r="F147" s="440" t="str">
        <f t="shared" si="7"/>
        <v>否</v>
      </c>
      <c r="G147" s="441" t="str">
        <f t="shared" si="8"/>
        <v>项</v>
      </c>
    </row>
    <row r="148" ht="36" customHeight="1" spans="1:7">
      <c r="A148" s="439" t="s">
        <v>372</v>
      </c>
      <c r="B148" s="306" t="s">
        <v>373</v>
      </c>
      <c r="C148" s="307">
        <f>SUM(C149:C154)</f>
        <v>201</v>
      </c>
      <c r="D148" s="307">
        <f>SUM(D149:D154)</f>
        <v>2</v>
      </c>
      <c r="E148" s="308">
        <f t="shared" si="6"/>
        <v>-0.99</v>
      </c>
      <c r="F148" s="440" t="str">
        <f t="shared" si="7"/>
        <v>是</v>
      </c>
      <c r="G148" s="441" t="str">
        <f t="shared" si="8"/>
        <v>款</v>
      </c>
    </row>
    <row r="149" ht="36" customHeight="1" spans="1:7">
      <c r="A149" s="442" t="s">
        <v>374</v>
      </c>
      <c r="B149" s="311" t="s">
        <v>141</v>
      </c>
      <c r="C149" s="443">
        <v>1</v>
      </c>
      <c r="D149" s="445">
        <v>1</v>
      </c>
      <c r="E149" s="308">
        <f t="shared" si="6"/>
        <v>0</v>
      </c>
      <c r="F149" s="440" t="str">
        <f t="shared" si="7"/>
        <v>是</v>
      </c>
      <c r="G149" s="441" t="str">
        <f t="shared" si="8"/>
        <v>项</v>
      </c>
    </row>
    <row r="150" ht="36" customHeight="1" spans="1:7">
      <c r="A150" s="442" t="s">
        <v>375</v>
      </c>
      <c r="B150" s="311" t="s">
        <v>143</v>
      </c>
      <c r="C150" s="312"/>
      <c r="D150" s="312">
        <v>0</v>
      </c>
      <c r="E150" s="308" t="str">
        <f t="shared" si="6"/>
        <v/>
      </c>
      <c r="F150" s="440" t="str">
        <f t="shared" si="7"/>
        <v>否</v>
      </c>
      <c r="G150" s="441" t="str">
        <f t="shared" si="8"/>
        <v>项</v>
      </c>
    </row>
    <row r="151" ht="36" customHeight="1" spans="1:7">
      <c r="A151" s="442" t="s">
        <v>376</v>
      </c>
      <c r="B151" s="311" t="s">
        <v>145</v>
      </c>
      <c r="C151" s="312"/>
      <c r="D151" s="312"/>
      <c r="E151" s="308" t="str">
        <f t="shared" si="6"/>
        <v/>
      </c>
      <c r="F151" s="440" t="str">
        <f t="shared" si="7"/>
        <v>否</v>
      </c>
      <c r="G151" s="441" t="str">
        <f t="shared" si="8"/>
        <v>项</v>
      </c>
    </row>
    <row r="152" ht="36" customHeight="1" spans="1:7">
      <c r="A152" s="442" t="s">
        <v>377</v>
      </c>
      <c r="B152" s="311" t="s">
        <v>378</v>
      </c>
      <c r="C152" s="443">
        <v>200</v>
      </c>
      <c r="D152" s="445">
        <v>1</v>
      </c>
      <c r="E152" s="313">
        <f t="shared" si="6"/>
        <v>-0.995</v>
      </c>
      <c r="F152" s="440" t="str">
        <f t="shared" si="7"/>
        <v>是</v>
      </c>
      <c r="G152" s="441" t="str">
        <f t="shared" si="8"/>
        <v>项</v>
      </c>
    </row>
    <row r="153" ht="36" customHeight="1" spans="1:7">
      <c r="A153" s="442" t="s">
        <v>379</v>
      </c>
      <c r="B153" s="311" t="s">
        <v>159</v>
      </c>
      <c r="C153" s="312"/>
      <c r="D153" s="312"/>
      <c r="E153" s="308" t="str">
        <f t="shared" si="6"/>
        <v/>
      </c>
      <c r="F153" s="440" t="str">
        <f t="shared" si="7"/>
        <v>否</v>
      </c>
      <c r="G153" s="441" t="str">
        <f t="shared" si="8"/>
        <v>项</v>
      </c>
    </row>
    <row r="154" ht="36" customHeight="1" spans="1:7">
      <c r="A154" s="442" t="s">
        <v>380</v>
      </c>
      <c r="B154" s="311" t="s">
        <v>381</v>
      </c>
      <c r="C154" s="312"/>
      <c r="D154" s="312"/>
      <c r="E154" s="308" t="str">
        <f t="shared" si="6"/>
        <v/>
      </c>
      <c r="F154" s="440" t="str">
        <f t="shared" si="7"/>
        <v>否</v>
      </c>
      <c r="G154" s="441" t="str">
        <f t="shared" si="8"/>
        <v>项</v>
      </c>
    </row>
    <row r="155" ht="36" customHeight="1" spans="1:7">
      <c r="A155" s="439" t="s">
        <v>382</v>
      </c>
      <c r="B155" s="306" t="s">
        <v>383</v>
      </c>
      <c r="C155" s="307">
        <f>SUM(C156:C162)</f>
        <v>0</v>
      </c>
      <c r="D155" s="307">
        <f>SUM(D156:D162)</f>
        <v>0</v>
      </c>
      <c r="E155" s="308" t="str">
        <f t="shared" si="6"/>
        <v/>
      </c>
      <c r="F155" s="440" t="str">
        <f t="shared" si="7"/>
        <v>否</v>
      </c>
      <c r="G155" s="441" t="str">
        <f t="shared" si="8"/>
        <v>款</v>
      </c>
    </row>
    <row r="156" ht="36" customHeight="1" spans="1:7">
      <c r="A156" s="442" t="s">
        <v>384</v>
      </c>
      <c r="B156" s="311" t="s">
        <v>141</v>
      </c>
      <c r="C156" s="312"/>
      <c r="D156" s="312"/>
      <c r="E156" s="308" t="str">
        <f t="shared" si="6"/>
        <v/>
      </c>
      <c r="F156" s="440" t="str">
        <f t="shared" si="7"/>
        <v>否</v>
      </c>
      <c r="G156" s="441" t="str">
        <f t="shared" si="8"/>
        <v>项</v>
      </c>
    </row>
    <row r="157" ht="36" customHeight="1" spans="1:7">
      <c r="A157" s="442" t="s">
        <v>385</v>
      </c>
      <c r="B157" s="311" t="s">
        <v>143</v>
      </c>
      <c r="C157" s="312">
        <v>0</v>
      </c>
      <c r="D157" s="312">
        <v>0</v>
      </c>
      <c r="E157" s="308" t="str">
        <f t="shared" si="6"/>
        <v/>
      </c>
      <c r="F157" s="440" t="str">
        <f t="shared" si="7"/>
        <v>否</v>
      </c>
      <c r="G157" s="441" t="str">
        <f t="shared" si="8"/>
        <v>项</v>
      </c>
    </row>
    <row r="158" ht="36" customHeight="1" spans="1:7">
      <c r="A158" s="442" t="s">
        <v>386</v>
      </c>
      <c r="B158" s="311" t="s">
        <v>145</v>
      </c>
      <c r="C158" s="312"/>
      <c r="D158" s="312"/>
      <c r="E158" s="308" t="str">
        <f t="shared" si="6"/>
        <v/>
      </c>
      <c r="F158" s="440" t="str">
        <f t="shared" si="7"/>
        <v>否</v>
      </c>
      <c r="G158" s="441" t="str">
        <f t="shared" si="8"/>
        <v>项</v>
      </c>
    </row>
    <row r="159" ht="36" customHeight="1" spans="1:7">
      <c r="A159" s="442" t="s">
        <v>387</v>
      </c>
      <c r="B159" s="311" t="s">
        <v>388</v>
      </c>
      <c r="C159" s="312">
        <v>0</v>
      </c>
      <c r="D159" s="312">
        <v>0</v>
      </c>
      <c r="E159" s="308" t="str">
        <f t="shared" si="6"/>
        <v/>
      </c>
      <c r="F159" s="440" t="str">
        <f t="shared" si="7"/>
        <v>否</v>
      </c>
      <c r="G159" s="441" t="str">
        <f t="shared" si="8"/>
        <v>项</v>
      </c>
    </row>
    <row r="160" ht="36" customHeight="1" spans="1:7">
      <c r="A160" s="442" t="s">
        <v>389</v>
      </c>
      <c r="B160" s="311" t="s">
        <v>390</v>
      </c>
      <c r="C160" s="312"/>
      <c r="D160" s="312"/>
      <c r="E160" s="308" t="str">
        <f t="shared" si="6"/>
        <v/>
      </c>
      <c r="F160" s="440" t="str">
        <f t="shared" si="7"/>
        <v>否</v>
      </c>
      <c r="G160" s="441" t="str">
        <f t="shared" si="8"/>
        <v>项</v>
      </c>
    </row>
    <row r="161" ht="36" customHeight="1" spans="1:7">
      <c r="A161" s="442" t="s">
        <v>391</v>
      </c>
      <c r="B161" s="311" t="s">
        <v>159</v>
      </c>
      <c r="C161" s="312"/>
      <c r="D161" s="312"/>
      <c r="E161" s="308" t="str">
        <f t="shared" si="6"/>
        <v/>
      </c>
      <c r="F161" s="440" t="str">
        <f t="shared" si="7"/>
        <v>否</v>
      </c>
      <c r="G161" s="441" t="str">
        <f t="shared" si="8"/>
        <v>项</v>
      </c>
    </row>
    <row r="162" ht="36" customHeight="1" spans="1:7">
      <c r="A162" s="442" t="s">
        <v>392</v>
      </c>
      <c r="B162" s="311" t="s">
        <v>393</v>
      </c>
      <c r="C162" s="312">
        <v>0</v>
      </c>
      <c r="D162" s="312">
        <v>0</v>
      </c>
      <c r="E162" s="308" t="str">
        <f t="shared" si="6"/>
        <v/>
      </c>
      <c r="F162" s="440" t="str">
        <f t="shared" si="7"/>
        <v>否</v>
      </c>
      <c r="G162" s="441" t="str">
        <f t="shared" si="8"/>
        <v>项</v>
      </c>
    </row>
    <row r="163" ht="36" customHeight="1" spans="1:7">
      <c r="A163" s="439" t="s">
        <v>394</v>
      </c>
      <c r="B163" s="306" t="s">
        <v>395</v>
      </c>
      <c r="C163" s="307">
        <f>SUM(C164:C168)</f>
        <v>105</v>
      </c>
      <c r="D163" s="307">
        <f>SUM(D164:D168)</f>
        <v>120</v>
      </c>
      <c r="E163" s="308">
        <f t="shared" si="6"/>
        <v>0.143</v>
      </c>
      <c r="F163" s="440" t="str">
        <f t="shared" si="7"/>
        <v>是</v>
      </c>
      <c r="G163" s="441" t="str">
        <f t="shared" si="8"/>
        <v>款</v>
      </c>
    </row>
    <row r="164" ht="36" customHeight="1" spans="1:7">
      <c r="A164" s="442" t="s">
        <v>396</v>
      </c>
      <c r="B164" s="311" t="s">
        <v>141</v>
      </c>
      <c r="C164" s="312"/>
      <c r="D164" s="312"/>
      <c r="E164" s="308" t="str">
        <f t="shared" si="6"/>
        <v/>
      </c>
      <c r="F164" s="440" t="str">
        <f t="shared" si="7"/>
        <v>否</v>
      </c>
      <c r="G164" s="441" t="str">
        <f t="shared" si="8"/>
        <v>项</v>
      </c>
    </row>
    <row r="165" ht="36" customHeight="1" spans="1:7">
      <c r="A165" s="442" t="s">
        <v>397</v>
      </c>
      <c r="B165" s="311" t="s">
        <v>143</v>
      </c>
      <c r="C165" s="312">
        <v>0</v>
      </c>
      <c r="D165" s="312">
        <v>0</v>
      </c>
      <c r="E165" s="308" t="str">
        <f t="shared" si="6"/>
        <v/>
      </c>
      <c r="F165" s="440" t="str">
        <f t="shared" si="7"/>
        <v>否</v>
      </c>
      <c r="G165" s="441" t="str">
        <f t="shared" si="8"/>
        <v>项</v>
      </c>
    </row>
    <row r="166" ht="36" customHeight="1" spans="1:7">
      <c r="A166" s="442" t="s">
        <v>398</v>
      </c>
      <c r="B166" s="311" t="s">
        <v>145</v>
      </c>
      <c r="C166" s="312">
        <v>0</v>
      </c>
      <c r="D166" s="312">
        <v>0</v>
      </c>
      <c r="E166" s="308" t="str">
        <f t="shared" si="6"/>
        <v/>
      </c>
      <c r="F166" s="440" t="str">
        <f t="shared" si="7"/>
        <v>否</v>
      </c>
      <c r="G166" s="441" t="str">
        <f t="shared" si="8"/>
        <v>项</v>
      </c>
    </row>
    <row r="167" ht="36" customHeight="1" spans="1:7">
      <c r="A167" s="442" t="s">
        <v>399</v>
      </c>
      <c r="B167" s="311" t="s">
        <v>400</v>
      </c>
      <c r="C167" s="443">
        <v>97</v>
      </c>
      <c r="D167" s="445">
        <v>120</v>
      </c>
      <c r="E167" s="313">
        <f t="shared" si="6"/>
        <v>0.237</v>
      </c>
      <c r="F167" s="440" t="str">
        <f t="shared" si="7"/>
        <v>是</v>
      </c>
      <c r="G167" s="441" t="str">
        <f t="shared" si="8"/>
        <v>项</v>
      </c>
    </row>
    <row r="168" ht="36" customHeight="1" spans="1:7">
      <c r="A168" s="442" t="s">
        <v>401</v>
      </c>
      <c r="B168" s="311" t="s">
        <v>402</v>
      </c>
      <c r="C168" s="443">
        <v>8</v>
      </c>
      <c r="D168" s="312">
        <v>0</v>
      </c>
      <c r="E168" s="313">
        <f t="shared" si="6"/>
        <v>-1</v>
      </c>
      <c r="F168" s="440" t="str">
        <f t="shared" si="7"/>
        <v>是</v>
      </c>
      <c r="G168" s="441" t="str">
        <f t="shared" si="8"/>
        <v>项</v>
      </c>
    </row>
    <row r="169" ht="36" customHeight="1" spans="1:7">
      <c r="A169" s="439" t="s">
        <v>403</v>
      </c>
      <c r="B169" s="306" t="s">
        <v>404</v>
      </c>
      <c r="C169" s="307">
        <f>SUM(C170:C175)</f>
        <v>107</v>
      </c>
      <c r="D169" s="307">
        <f>SUM(D170:D175)</f>
        <v>80</v>
      </c>
      <c r="E169" s="308">
        <f t="shared" si="6"/>
        <v>-0.252</v>
      </c>
      <c r="F169" s="440" t="str">
        <f t="shared" si="7"/>
        <v>是</v>
      </c>
      <c r="G169" s="441" t="str">
        <f t="shared" si="8"/>
        <v>款</v>
      </c>
    </row>
    <row r="170" ht="36" customHeight="1" spans="1:7">
      <c r="A170" s="442" t="s">
        <v>405</v>
      </c>
      <c r="B170" s="311" t="s">
        <v>141</v>
      </c>
      <c r="C170" s="443">
        <v>106</v>
      </c>
      <c r="D170" s="445">
        <v>79</v>
      </c>
      <c r="E170" s="313">
        <f t="shared" si="6"/>
        <v>-0.255</v>
      </c>
      <c r="F170" s="440" t="str">
        <f t="shared" si="7"/>
        <v>是</v>
      </c>
      <c r="G170" s="441" t="str">
        <f t="shared" si="8"/>
        <v>项</v>
      </c>
    </row>
    <row r="171" ht="36" customHeight="1" spans="1:7">
      <c r="A171" s="442" t="s">
        <v>406</v>
      </c>
      <c r="B171" s="311" t="s">
        <v>143</v>
      </c>
      <c r="C171" s="443">
        <v>1</v>
      </c>
      <c r="D171" s="445">
        <v>1</v>
      </c>
      <c r="E171" s="308">
        <f t="shared" si="6"/>
        <v>0</v>
      </c>
      <c r="F171" s="440" t="str">
        <f t="shared" si="7"/>
        <v>是</v>
      </c>
      <c r="G171" s="441" t="str">
        <f t="shared" si="8"/>
        <v>项</v>
      </c>
    </row>
    <row r="172" ht="36" customHeight="1" spans="1:7">
      <c r="A172" s="442" t="s">
        <v>407</v>
      </c>
      <c r="B172" s="311" t="s">
        <v>145</v>
      </c>
      <c r="C172" s="312">
        <v>0</v>
      </c>
      <c r="D172" s="312">
        <v>0</v>
      </c>
      <c r="E172" s="308" t="str">
        <f t="shared" si="6"/>
        <v/>
      </c>
      <c r="F172" s="440" t="str">
        <f t="shared" si="7"/>
        <v>否</v>
      </c>
      <c r="G172" s="441" t="str">
        <f t="shared" si="8"/>
        <v>项</v>
      </c>
    </row>
    <row r="173" ht="36" customHeight="1" spans="1:7">
      <c r="A173" s="442" t="s">
        <v>408</v>
      </c>
      <c r="B173" s="311" t="s">
        <v>172</v>
      </c>
      <c r="C173" s="312"/>
      <c r="D173" s="312"/>
      <c r="E173" s="308" t="str">
        <f t="shared" si="6"/>
        <v/>
      </c>
      <c r="F173" s="440" t="str">
        <f t="shared" si="7"/>
        <v>否</v>
      </c>
      <c r="G173" s="441" t="str">
        <f t="shared" si="8"/>
        <v>项</v>
      </c>
    </row>
    <row r="174" ht="36" customHeight="1" spans="1:7">
      <c r="A174" s="442" t="s">
        <v>409</v>
      </c>
      <c r="B174" s="311" t="s">
        <v>159</v>
      </c>
      <c r="C174" s="312">
        <v>0</v>
      </c>
      <c r="D174" s="312">
        <v>0</v>
      </c>
      <c r="E174" s="308" t="str">
        <f t="shared" si="6"/>
        <v/>
      </c>
      <c r="F174" s="440" t="str">
        <f t="shared" si="7"/>
        <v>否</v>
      </c>
      <c r="G174" s="441" t="str">
        <f t="shared" si="8"/>
        <v>项</v>
      </c>
    </row>
    <row r="175" ht="36" customHeight="1" spans="1:7">
      <c r="A175" s="442" t="s">
        <v>410</v>
      </c>
      <c r="B175" s="311" t="s">
        <v>411</v>
      </c>
      <c r="C175" s="312"/>
      <c r="D175" s="312"/>
      <c r="E175" s="308" t="str">
        <f t="shared" si="6"/>
        <v/>
      </c>
      <c r="F175" s="440" t="str">
        <f t="shared" si="7"/>
        <v>否</v>
      </c>
      <c r="G175" s="441" t="str">
        <f t="shared" si="8"/>
        <v>项</v>
      </c>
    </row>
    <row r="176" ht="36" customHeight="1" spans="1:7">
      <c r="A176" s="439" t="s">
        <v>412</v>
      </c>
      <c r="B176" s="306" t="s">
        <v>413</v>
      </c>
      <c r="C176" s="307">
        <f>SUM(C177:C182)</f>
        <v>473</v>
      </c>
      <c r="D176" s="307">
        <f>SUM(D177:D182)</f>
        <v>536</v>
      </c>
      <c r="E176" s="308">
        <f t="shared" si="6"/>
        <v>0.133</v>
      </c>
      <c r="F176" s="440" t="str">
        <f t="shared" si="7"/>
        <v>是</v>
      </c>
      <c r="G176" s="441" t="str">
        <f t="shared" si="8"/>
        <v>款</v>
      </c>
    </row>
    <row r="177" ht="36" customHeight="1" spans="1:7">
      <c r="A177" s="442" t="s">
        <v>414</v>
      </c>
      <c r="B177" s="311" t="s">
        <v>141</v>
      </c>
      <c r="C177" s="443">
        <v>296</v>
      </c>
      <c r="D177" s="445">
        <v>250</v>
      </c>
      <c r="E177" s="313">
        <f t="shared" si="6"/>
        <v>-0.155</v>
      </c>
      <c r="F177" s="440" t="str">
        <f t="shared" si="7"/>
        <v>是</v>
      </c>
      <c r="G177" s="441" t="str">
        <f t="shared" si="8"/>
        <v>项</v>
      </c>
    </row>
    <row r="178" ht="36" customHeight="1" spans="1:7">
      <c r="A178" s="442" t="s">
        <v>415</v>
      </c>
      <c r="B178" s="311" t="s">
        <v>143</v>
      </c>
      <c r="C178" s="443">
        <v>130</v>
      </c>
      <c r="D178" s="445">
        <v>263</v>
      </c>
      <c r="E178" s="313">
        <f t="shared" si="6"/>
        <v>1.023</v>
      </c>
      <c r="F178" s="440" t="str">
        <f t="shared" si="7"/>
        <v>是</v>
      </c>
      <c r="G178" s="441" t="str">
        <f t="shared" si="8"/>
        <v>项</v>
      </c>
    </row>
    <row r="179" ht="36" customHeight="1" spans="1:7">
      <c r="A179" s="442" t="s">
        <v>416</v>
      </c>
      <c r="B179" s="311" t="s">
        <v>145</v>
      </c>
      <c r="C179" s="312"/>
      <c r="D179" s="312"/>
      <c r="E179" s="308" t="str">
        <f t="shared" si="6"/>
        <v/>
      </c>
      <c r="F179" s="440" t="str">
        <f t="shared" si="7"/>
        <v>否</v>
      </c>
      <c r="G179" s="441" t="str">
        <f t="shared" si="8"/>
        <v>项</v>
      </c>
    </row>
    <row r="180" ht="36" customHeight="1" spans="1:7">
      <c r="A180" s="442">
        <v>2012906</v>
      </c>
      <c r="B180" s="311" t="s">
        <v>417</v>
      </c>
      <c r="C180" s="312">
        <v>0</v>
      </c>
      <c r="D180" s="312"/>
      <c r="E180" s="308" t="str">
        <f t="shared" si="6"/>
        <v/>
      </c>
      <c r="F180" s="440" t="str">
        <f t="shared" si="7"/>
        <v>否</v>
      </c>
      <c r="G180" s="441" t="str">
        <f t="shared" si="8"/>
        <v>项</v>
      </c>
    </row>
    <row r="181" ht="36" customHeight="1" spans="1:7">
      <c r="A181" s="442" t="s">
        <v>418</v>
      </c>
      <c r="B181" s="311" t="s">
        <v>159</v>
      </c>
      <c r="C181" s="312"/>
      <c r="D181" s="312"/>
      <c r="E181" s="308" t="str">
        <f t="shared" si="6"/>
        <v/>
      </c>
      <c r="F181" s="440" t="str">
        <f t="shared" si="7"/>
        <v>否</v>
      </c>
      <c r="G181" s="441" t="str">
        <f t="shared" si="8"/>
        <v>项</v>
      </c>
    </row>
    <row r="182" ht="36" customHeight="1" spans="1:7">
      <c r="A182" s="442" t="s">
        <v>419</v>
      </c>
      <c r="B182" s="311" t="s">
        <v>420</v>
      </c>
      <c r="C182" s="443">
        <v>47</v>
      </c>
      <c r="D182" s="445">
        <v>23</v>
      </c>
      <c r="E182" s="313">
        <f t="shared" si="6"/>
        <v>-0.511</v>
      </c>
      <c r="F182" s="440" t="str">
        <f t="shared" si="7"/>
        <v>是</v>
      </c>
      <c r="G182" s="441" t="str">
        <f t="shared" si="8"/>
        <v>项</v>
      </c>
    </row>
    <row r="183" ht="36" customHeight="1" spans="1:7">
      <c r="A183" s="439" t="s">
        <v>421</v>
      </c>
      <c r="B183" s="306" t="s">
        <v>422</v>
      </c>
      <c r="C183" s="307">
        <f>SUM(C184:C189)</f>
        <v>1251</v>
      </c>
      <c r="D183" s="307">
        <f>SUM(D184:D189)</f>
        <v>1116</v>
      </c>
      <c r="E183" s="308">
        <f t="shared" si="6"/>
        <v>-0.108</v>
      </c>
      <c r="F183" s="440" t="str">
        <f t="shared" si="7"/>
        <v>是</v>
      </c>
      <c r="G183" s="441" t="str">
        <f t="shared" si="8"/>
        <v>款</v>
      </c>
    </row>
    <row r="184" ht="36" customHeight="1" spans="1:7">
      <c r="A184" s="442" t="s">
        <v>423</v>
      </c>
      <c r="B184" s="311" t="s">
        <v>141</v>
      </c>
      <c r="C184" s="443">
        <v>985</v>
      </c>
      <c r="D184" s="445">
        <v>925</v>
      </c>
      <c r="E184" s="313">
        <f t="shared" si="6"/>
        <v>-0.061</v>
      </c>
      <c r="F184" s="440" t="str">
        <f t="shared" si="7"/>
        <v>是</v>
      </c>
      <c r="G184" s="441" t="str">
        <f t="shared" si="8"/>
        <v>项</v>
      </c>
    </row>
    <row r="185" ht="36" customHeight="1" spans="1:7">
      <c r="A185" s="442" t="s">
        <v>424</v>
      </c>
      <c r="B185" s="311" t="s">
        <v>143</v>
      </c>
      <c r="C185" s="443">
        <v>181</v>
      </c>
      <c r="D185" s="445">
        <v>152</v>
      </c>
      <c r="E185" s="313">
        <f t="shared" si="6"/>
        <v>-0.16</v>
      </c>
      <c r="F185" s="440" t="str">
        <f t="shared" si="7"/>
        <v>是</v>
      </c>
      <c r="G185" s="441" t="str">
        <f t="shared" si="8"/>
        <v>项</v>
      </c>
    </row>
    <row r="186" ht="36" customHeight="1" spans="1:7">
      <c r="A186" s="442" t="s">
        <v>425</v>
      </c>
      <c r="B186" s="311" t="s">
        <v>145</v>
      </c>
      <c r="C186" s="312"/>
      <c r="D186" s="312"/>
      <c r="E186" s="313" t="str">
        <f t="shared" si="6"/>
        <v/>
      </c>
      <c r="F186" s="440" t="str">
        <f t="shared" si="7"/>
        <v>否</v>
      </c>
      <c r="G186" s="441" t="str">
        <f t="shared" si="8"/>
        <v>项</v>
      </c>
    </row>
    <row r="187" ht="36" customHeight="1" spans="1:7">
      <c r="A187" s="442" t="s">
        <v>426</v>
      </c>
      <c r="B187" s="311" t="s">
        <v>427</v>
      </c>
      <c r="C187" s="443">
        <v>85</v>
      </c>
      <c r="D187" s="445">
        <v>39</v>
      </c>
      <c r="E187" s="313">
        <f t="shared" si="6"/>
        <v>-0.541</v>
      </c>
      <c r="F187" s="440" t="str">
        <f t="shared" si="7"/>
        <v>是</v>
      </c>
      <c r="G187" s="441" t="str">
        <f t="shared" si="8"/>
        <v>项</v>
      </c>
    </row>
    <row r="188" ht="36" customHeight="1" spans="1:7">
      <c r="A188" s="442" t="s">
        <v>428</v>
      </c>
      <c r="B188" s="311" t="s">
        <v>159</v>
      </c>
      <c r="C188" s="312"/>
      <c r="D188" s="312"/>
      <c r="E188" s="313" t="str">
        <f t="shared" si="6"/>
        <v/>
      </c>
      <c r="F188" s="440" t="str">
        <f t="shared" si="7"/>
        <v>否</v>
      </c>
      <c r="G188" s="441" t="str">
        <f t="shared" si="8"/>
        <v>项</v>
      </c>
    </row>
    <row r="189" ht="36" customHeight="1" spans="1:7">
      <c r="A189" s="442" t="s">
        <v>429</v>
      </c>
      <c r="B189" s="311" t="s">
        <v>430</v>
      </c>
      <c r="C189" s="312"/>
      <c r="D189" s="312"/>
      <c r="E189" s="308" t="str">
        <f t="shared" si="6"/>
        <v/>
      </c>
      <c r="F189" s="440" t="str">
        <f t="shared" si="7"/>
        <v>否</v>
      </c>
      <c r="G189" s="441" t="str">
        <f t="shared" si="8"/>
        <v>项</v>
      </c>
    </row>
    <row r="190" ht="36" customHeight="1" spans="1:7">
      <c r="A190" s="439" t="s">
        <v>431</v>
      </c>
      <c r="B190" s="306" t="s">
        <v>432</v>
      </c>
      <c r="C190" s="307">
        <f>SUM(C191:C196)</f>
        <v>573</v>
      </c>
      <c r="D190" s="307">
        <f>SUM(D191:D196)</f>
        <v>626</v>
      </c>
      <c r="E190" s="308">
        <f t="shared" si="6"/>
        <v>0.092</v>
      </c>
      <c r="F190" s="440" t="str">
        <f t="shared" si="7"/>
        <v>是</v>
      </c>
      <c r="G190" s="441" t="str">
        <f t="shared" si="8"/>
        <v>款</v>
      </c>
    </row>
    <row r="191" ht="36" customHeight="1" spans="1:7">
      <c r="A191" s="442" t="s">
        <v>433</v>
      </c>
      <c r="B191" s="311" t="s">
        <v>141</v>
      </c>
      <c r="C191" s="443">
        <v>482</v>
      </c>
      <c r="D191" s="445">
        <v>538</v>
      </c>
      <c r="E191" s="313">
        <f t="shared" si="6"/>
        <v>0.116</v>
      </c>
      <c r="F191" s="440" t="str">
        <f t="shared" si="7"/>
        <v>是</v>
      </c>
      <c r="G191" s="441" t="str">
        <f t="shared" si="8"/>
        <v>项</v>
      </c>
    </row>
    <row r="192" ht="36" customHeight="1" spans="1:7">
      <c r="A192" s="442" t="s">
        <v>434</v>
      </c>
      <c r="B192" s="311" t="s">
        <v>143</v>
      </c>
      <c r="C192" s="443">
        <v>91</v>
      </c>
      <c r="D192" s="445">
        <v>88</v>
      </c>
      <c r="E192" s="313">
        <f t="shared" si="6"/>
        <v>-0.033</v>
      </c>
      <c r="F192" s="440" t="str">
        <f t="shared" si="7"/>
        <v>是</v>
      </c>
      <c r="G192" s="441" t="str">
        <f t="shared" si="8"/>
        <v>项</v>
      </c>
    </row>
    <row r="193" ht="36" customHeight="1" spans="1:7">
      <c r="A193" s="442" t="s">
        <v>435</v>
      </c>
      <c r="B193" s="311" t="s">
        <v>145</v>
      </c>
      <c r="C193" s="312"/>
      <c r="D193" s="312"/>
      <c r="E193" s="313" t="str">
        <f t="shared" si="6"/>
        <v/>
      </c>
      <c r="F193" s="440" t="str">
        <f t="shared" si="7"/>
        <v>否</v>
      </c>
      <c r="G193" s="441" t="str">
        <f t="shared" si="8"/>
        <v>项</v>
      </c>
    </row>
    <row r="194" ht="36" customHeight="1" spans="1:7">
      <c r="A194" s="442" t="s">
        <v>436</v>
      </c>
      <c r="B194" s="311" t="s">
        <v>437</v>
      </c>
      <c r="C194" s="312">
        <v>0</v>
      </c>
      <c r="D194" s="312"/>
      <c r="E194" s="308" t="str">
        <f t="shared" ref="E194:E257" si="9">IFERROR(D194/C194-1,"")</f>
        <v/>
      </c>
      <c r="F194" s="440" t="str">
        <f t="shared" si="7"/>
        <v>否</v>
      </c>
      <c r="G194" s="441" t="str">
        <f t="shared" si="8"/>
        <v>项</v>
      </c>
    </row>
    <row r="195" ht="36" customHeight="1" spans="1:7">
      <c r="A195" s="442" t="s">
        <v>438</v>
      </c>
      <c r="B195" s="311" t="s">
        <v>159</v>
      </c>
      <c r="C195" s="312"/>
      <c r="D195" s="312"/>
      <c r="E195" s="308" t="str">
        <f t="shared" si="9"/>
        <v/>
      </c>
      <c r="F195" s="440" t="str">
        <f t="shared" si="7"/>
        <v>否</v>
      </c>
      <c r="G195" s="441" t="str">
        <f t="shared" si="8"/>
        <v>项</v>
      </c>
    </row>
    <row r="196" ht="36" customHeight="1" spans="1:7">
      <c r="A196" s="442" t="s">
        <v>439</v>
      </c>
      <c r="B196" s="311" t="s">
        <v>440</v>
      </c>
      <c r="C196" s="312"/>
      <c r="D196" s="312"/>
      <c r="E196" s="308" t="str">
        <f t="shared" si="9"/>
        <v/>
      </c>
      <c r="F196" s="440" t="str">
        <f t="shared" ref="F196:F259" si="10">IF(LEN(A196)=3,"是",IF(B196&lt;&gt;"",IF(SUM(C196:D196)&lt;&gt;0,"是","否"),"是"))</f>
        <v>否</v>
      </c>
      <c r="G196" s="441" t="str">
        <f t="shared" ref="G196:G259" si="11">IF(LEN(A196)=3,"类",IF(LEN(A196)=5,"款","项"))</f>
        <v>项</v>
      </c>
    </row>
    <row r="197" ht="36" customHeight="1" spans="1:7">
      <c r="A197" s="439" t="s">
        <v>441</v>
      </c>
      <c r="B197" s="306" t="s">
        <v>442</v>
      </c>
      <c r="C197" s="307">
        <f>SUM(C198:C203)</f>
        <v>395</v>
      </c>
      <c r="D197" s="307">
        <f>SUM(D198:D203)</f>
        <v>412</v>
      </c>
      <c r="E197" s="308">
        <f t="shared" si="9"/>
        <v>0.043</v>
      </c>
      <c r="F197" s="440" t="str">
        <f t="shared" si="10"/>
        <v>是</v>
      </c>
      <c r="G197" s="441" t="str">
        <f t="shared" si="11"/>
        <v>款</v>
      </c>
    </row>
    <row r="198" ht="36" customHeight="1" spans="1:7">
      <c r="A198" s="442" t="s">
        <v>443</v>
      </c>
      <c r="B198" s="311" t="s">
        <v>141</v>
      </c>
      <c r="C198" s="443">
        <v>180</v>
      </c>
      <c r="D198" s="445">
        <v>207</v>
      </c>
      <c r="E198" s="313">
        <f t="shared" si="9"/>
        <v>0.15</v>
      </c>
      <c r="F198" s="440" t="str">
        <f t="shared" si="10"/>
        <v>是</v>
      </c>
      <c r="G198" s="441" t="str">
        <f t="shared" si="11"/>
        <v>项</v>
      </c>
    </row>
    <row r="199" ht="36" customHeight="1" spans="1:7">
      <c r="A199" s="442" t="s">
        <v>444</v>
      </c>
      <c r="B199" s="311" t="s">
        <v>143</v>
      </c>
      <c r="C199" s="443">
        <v>15</v>
      </c>
      <c r="D199" s="445">
        <v>6</v>
      </c>
      <c r="E199" s="313">
        <f t="shared" si="9"/>
        <v>-0.6</v>
      </c>
      <c r="F199" s="440" t="str">
        <f t="shared" si="10"/>
        <v>是</v>
      </c>
      <c r="G199" s="441" t="str">
        <f t="shared" si="11"/>
        <v>项</v>
      </c>
    </row>
    <row r="200" ht="36" customHeight="1" spans="1:7">
      <c r="A200" s="442" t="s">
        <v>445</v>
      </c>
      <c r="B200" s="311" t="s">
        <v>145</v>
      </c>
      <c r="C200" s="443">
        <v>1</v>
      </c>
      <c r="D200" s="312"/>
      <c r="E200" s="313">
        <f t="shared" si="9"/>
        <v>-1</v>
      </c>
      <c r="F200" s="440" t="str">
        <f t="shared" si="10"/>
        <v>是</v>
      </c>
      <c r="G200" s="441" t="str">
        <f t="shared" si="11"/>
        <v>项</v>
      </c>
    </row>
    <row r="201" ht="36" customHeight="1" spans="1:7">
      <c r="A201" s="442" t="s">
        <v>446</v>
      </c>
      <c r="B201" s="311" t="s">
        <v>447</v>
      </c>
      <c r="C201" s="312">
        <v>0</v>
      </c>
      <c r="D201" s="445">
        <v>1</v>
      </c>
      <c r="E201" s="313" t="str">
        <f t="shared" si="9"/>
        <v/>
      </c>
      <c r="F201" s="440" t="str">
        <f t="shared" si="10"/>
        <v>是</v>
      </c>
      <c r="G201" s="441" t="str">
        <f t="shared" si="11"/>
        <v>项</v>
      </c>
    </row>
    <row r="202" ht="36" customHeight="1" spans="1:7">
      <c r="A202" s="442" t="s">
        <v>448</v>
      </c>
      <c r="B202" s="311" t="s">
        <v>159</v>
      </c>
      <c r="C202" s="443">
        <v>199</v>
      </c>
      <c r="D202" s="445">
        <v>198</v>
      </c>
      <c r="E202" s="313">
        <f t="shared" si="9"/>
        <v>-0.005</v>
      </c>
      <c r="F202" s="440" t="str">
        <f t="shared" si="10"/>
        <v>是</v>
      </c>
      <c r="G202" s="441" t="str">
        <f t="shared" si="11"/>
        <v>项</v>
      </c>
    </row>
    <row r="203" ht="36" customHeight="1" spans="1:7">
      <c r="A203" s="442" t="s">
        <v>449</v>
      </c>
      <c r="B203" s="311" t="s">
        <v>450</v>
      </c>
      <c r="C203" s="312"/>
      <c r="D203" s="312"/>
      <c r="E203" s="313" t="str">
        <f t="shared" si="9"/>
        <v/>
      </c>
      <c r="F203" s="440" t="str">
        <f t="shared" si="10"/>
        <v>否</v>
      </c>
      <c r="G203" s="441" t="str">
        <f t="shared" si="11"/>
        <v>项</v>
      </c>
    </row>
    <row r="204" ht="36" customHeight="1" spans="1:7">
      <c r="A204" s="439" t="s">
        <v>451</v>
      </c>
      <c r="B204" s="306" t="s">
        <v>452</v>
      </c>
      <c r="C204" s="307">
        <f>SUM(C205:C211)</f>
        <v>235</v>
      </c>
      <c r="D204" s="307">
        <f>SUM(D205:D211)</f>
        <v>231</v>
      </c>
      <c r="E204" s="308">
        <f t="shared" si="9"/>
        <v>-0.017</v>
      </c>
      <c r="F204" s="440" t="str">
        <f t="shared" si="10"/>
        <v>是</v>
      </c>
      <c r="G204" s="441" t="str">
        <f t="shared" si="11"/>
        <v>款</v>
      </c>
    </row>
    <row r="205" ht="36" customHeight="1" spans="1:7">
      <c r="A205" s="442" t="s">
        <v>453</v>
      </c>
      <c r="B205" s="311" t="s">
        <v>141</v>
      </c>
      <c r="C205" s="443">
        <v>225</v>
      </c>
      <c r="D205" s="445">
        <v>221</v>
      </c>
      <c r="E205" s="313">
        <f t="shared" si="9"/>
        <v>-0.018</v>
      </c>
      <c r="F205" s="440" t="str">
        <f t="shared" si="10"/>
        <v>是</v>
      </c>
      <c r="G205" s="441" t="str">
        <f t="shared" si="11"/>
        <v>项</v>
      </c>
    </row>
    <row r="206" ht="36" customHeight="1" spans="1:7">
      <c r="A206" s="442" t="s">
        <v>454</v>
      </c>
      <c r="B206" s="311" t="s">
        <v>143</v>
      </c>
      <c r="C206" s="312"/>
      <c r="D206" s="312"/>
      <c r="E206" s="313" t="str">
        <f t="shared" si="9"/>
        <v/>
      </c>
      <c r="F206" s="440" t="str">
        <f t="shared" si="10"/>
        <v>否</v>
      </c>
      <c r="G206" s="441" t="str">
        <f t="shared" si="11"/>
        <v>项</v>
      </c>
    </row>
    <row r="207" ht="36" customHeight="1" spans="1:7">
      <c r="A207" s="442" t="s">
        <v>455</v>
      </c>
      <c r="B207" s="311" t="s">
        <v>145</v>
      </c>
      <c r="C207" s="312">
        <v>0</v>
      </c>
      <c r="D207" s="312"/>
      <c r="E207" s="313" t="str">
        <f t="shared" si="9"/>
        <v/>
      </c>
      <c r="F207" s="440" t="str">
        <f t="shared" si="10"/>
        <v>否</v>
      </c>
      <c r="G207" s="441" t="str">
        <f t="shared" si="11"/>
        <v>项</v>
      </c>
    </row>
    <row r="208" ht="36" customHeight="1" spans="1:7">
      <c r="A208" s="442" t="s">
        <v>456</v>
      </c>
      <c r="B208" s="311" t="s">
        <v>457</v>
      </c>
      <c r="C208" s="443">
        <v>1</v>
      </c>
      <c r="D208" s="445">
        <v>1</v>
      </c>
      <c r="E208" s="313">
        <f t="shared" si="9"/>
        <v>0</v>
      </c>
      <c r="F208" s="440" t="str">
        <f t="shared" si="10"/>
        <v>是</v>
      </c>
      <c r="G208" s="441" t="str">
        <f t="shared" si="11"/>
        <v>项</v>
      </c>
    </row>
    <row r="209" ht="36" customHeight="1" spans="1:7">
      <c r="A209" s="442" t="s">
        <v>458</v>
      </c>
      <c r="B209" s="311" t="s">
        <v>459</v>
      </c>
      <c r="C209" s="443">
        <v>5</v>
      </c>
      <c r="D209" s="445">
        <v>2</v>
      </c>
      <c r="E209" s="313">
        <f t="shared" si="9"/>
        <v>-0.6</v>
      </c>
      <c r="F209" s="440" t="str">
        <f t="shared" si="10"/>
        <v>是</v>
      </c>
      <c r="G209" s="441" t="str">
        <f t="shared" si="11"/>
        <v>项</v>
      </c>
    </row>
    <row r="210" ht="36" customHeight="1" spans="1:7">
      <c r="A210" s="442" t="s">
        <v>460</v>
      </c>
      <c r="B210" s="311" t="s">
        <v>159</v>
      </c>
      <c r="C210" s="312"/>
      <c r="D210" s="312"/>
      <c r="E210" s="313" t="str">
        <f t="shared" si="9"/>
        <v/>
      </c>
      <c r="F210" s="440" t="str">
        <f t="shared" si="10"/>
        <v>否</v>
      </c>
      <c r="G210" s="441" t="str">
        <f t="shared" si="11"/>
        <v>项</v>
      </c>
    </row>
    <row r="211" ht="36" customHeight="1" spans="1:7">
      <c r="A211" s="442" t="s">
        <v>461</v>
      </c>
      <c r="B211" s="311" t="s">
        <v>462</v>
      </c>
      <c r="C211" s="443">
        <v>4</v>
      </c>
      <c r="D211" s="445">
        <v>7</v>
      </c>
      <c r="E211" s="313">
        <f t="shared" si="9"/>
        <v>0.75</v>
      </c>
      <c r="F211" s="440" t="str">
        <f t="shared" si="10"/>
        <v>是</v>
      </c>
      <c r="G211" s="441" t="str">
        <f t="shared" si="11"/>
        <v>项</v>
      </c>
    </row>
    <row r="212" ht="36" customHeight="1" spans="1:7">
      <c r="A212" s="439" t="s">
        <v>463</v>
      </c>
      <c r="B212" s="306" t="s">
        <v>464</v>
      </c>
      <c r="C212" s="307">
        <f>SUM(C213:C217)</f>
        <v>0</v>
      </c>
      <c r="D212" s="307">
        <f>SUM(D213:D217)</f>
        <v>0</v>
      </c>
      <c r="E212" s="308" t="str">
        <f t="shared" si="9"/>
        <v/>
      </c>
      <c r="F212" s="440" t="str">
        <f t="shared" si="10"/>
        <v>否</v>
      </c>
      <c r="G212" s="441" t="str">
        <f t="shared" si="11"/>
        <v>款</v>
      </c>
    </row>
    <row r="213" ht="36" customHeight="1" spans="1:7">
      <c r="A213" s="442" t="s">
        <v>465</v>
      </c>
      <c r="B213" s="311" t="s">
        <v>141</v>
      </c>
      <c r="C213" s="312">
        <v>0</v>
      </c>
      <c r="D213" s="312">
        <v>0</v>
      </c>
      <c r="E213" s="308" t="str">
        <f t="shared" si="9"/>
        <v/>
      </c>
      <c r="F213" s="440" t="str">
        <f t="shared" si="10"/>
        <v>否</v>
      </c>
      <c r="G213" s="441" t="str">
        <f t="shared" si="11"/>
        <v>项</v>
      </c>
    </row>
    <row r="214" ht="36" customHeight="1" spans="1:7">
      <c r="A214" s="442" t="s">
        <v>466</v>
      </c>
      <c r="B214" s="311" t="s">
        <v>143</v>
      </c>
      <c r="C214" s="312">
        <v>0</v>
      </c>
      <c r="D214" s="312">
        <v>0</v>
      </c>
      <c r="E214" s="308" t="str">
        <f t="shared" si="9"/>
        <v/>
      </c>
      <c r="F214" s="440" t="str">
        <f t="shared" si="10"/>
        <v>否</v>
      </c>
      <c r="G214" s="441" t="str">
        <f t="shared" si="11"/>
        <v>项</v>
      </c>
    </row>
    <row r="215" ht="36" customHeight="1" spans="1:7">
      <c r="A215" s="442" t="s">
        <v>467</v>
      </c>
      <c r="B215" s="311" t="s">
        <v>145</v>
      </c>
      <c r="C215" s="312">
        <v>0</v>
      </c>
      <c r="D215" s="312">
        <v>0</v>
      </c>
      <c r="E215" s="308" t="str">
        <f t="shared" si="9"/>
        <v/>
      </c>
      <c r="F215" s="440" t="str">
        <f t="shared" si="10"/>
        <v>否</v>
      </c>
      <c r="G215" s="441" t="str">
        <f t="shared" si="11"/>
        <v>项</v>
      </c>
    </row>
    <row r="216" ht="36" customHeight="1" spans="1:7">
      <c r="A216" s="442" t="s">
        <v>468</v>
      </c>
      <c r="B216" s="311" t="s">
        <v>159</v>
      </c>
      <c r="C216" s="312">
        <v>0</v>
      </c>
      <c r="D216" s="312">
        <v>0</v>
      </c>
      <c r="E216" s="308" t="str">
        <f t="shared" si="9"/>
        <v/>
      </c>
      <c r="F216" s="440" t="str">
        <f t="shared" si="10"/>
        <v>否</v>
      </c>
      <c r="G216" s="441" t="str">
        <f t="shared" si="11"/>
        <v>项</v>
      </c>
    </row>
    <row r="217" ht="36" customHeight="1" spans="1:7">
      <c r="A217" s="442" t="s">
        <v>469</v>
      </c>
      <c r="B217" s="311" t="s">
        <v>470</v>
      </c>
      <c r="C217" s="312">
        <v>0</v>
      </c>
      <c r="D217" s="312">
        <v>0</v>
      </c>
      <c r="E217" s="308" t="str">
        <f t="shared" si="9"/>
        <v/>
      </c>
      <c r="F217" s="440" t="str">
        <f t="shared" si="10"/>
        <v>否</v>
      </c>
      <c r="G217" s="441" t="str">
        <f t="shared" si="11"/>
        <v>项</v>
      </c>
    </row>
    <row r="218" ht="36" customHeight="1" spans="1:7">
      <c r="A218" s="439" t="s">
        <v>471</v>
      </c>
      <c r="B218" s="306" t="s">
        <v>472</v>
      </c>
      <c r="C218" s="307">
        <f>SUM(C219:C223)</f>
        <v>0</v>
      </c>
      <c r="D218" s="307">
        <f>SUM(D219:D223)</f>
        <v>6</v>
      </c>
      <c r="E218" s="308" t="str">
        <f t="shared" si="9"/>
        <v/>
      </c>
      <c r="F218" s="440" t="str">
        <f t="shared" si="10"/>
        <v>是</v>
      </c>
      <c r="G218" s="441" t="str">
        <f t="shared" si="11"/>
        <v>款</v>
      </c>
    </row>
    <row r="219" ht="36" customHeight="1" spans="1:7">
      <c r="A219" s="442" t="s">
        <v>473</v>
      </c>
      <c r="B219" s="311" t="s">
        <v>141</v>
      </c>
      <c r="C219" s="312"/>
      <c r="D219" s="312"/>
      <c r="E219" s="308" t="str">
        <f t="shared" si="9"/>
        <v/>
      </c>
      <c r="F219" s="440" t="str">
        <f t="shared" si="10"/>
        <v>否</v>
      </c>
      <c r="G219" s="441" t="str">
        <f t="shared" si="11"/>
        <v>项</v>
      </c>
    </row>
    <row r="220" ht="36" customHeight="1" spans="1:7">
      <c r="A220" s="442" t="s">
        <v>474</v>
      </c>
      <c r="B220" s="311" t="s">
        <v>143</v>
      </c>
      <c r="C220" s="312"/>
      <c r="D220" s="312"/>
      <c r="E220" s="308" t="str">
        <f t="shared" si="9"/>
        <v/>
      </c>
      <c r="F220" s="440" t="str">
        <f t="shared" si="10"/>
        <v>否</v>
      </c>
      <c r="G220" s="441" t="str">
        <f t="shared" si="11"/>
        <v>项</v>
      </c>
    </row>
    <row r="221" ht="36" customHeight="1" spans="1:7">
      <c r="A221" s="442" t="s">
        <v>475</v>
      </c>
      <c r="B221" s="311" t="s">
        <v>145</v>
      </c>
      <c r="C221" s="312">
        <v>0</v>
      </c>
      <c r="D221" s="312"/>
      <c r="E221" s="308" t="str">
        <f t="shared" si="9"/>
        <v/>
      </c>
      <c r="F221" s="440" t="str">
        <f t="shared" si="10"/>
        <v>否</v>
      </c>
      <c r="G221" s="441" t="str">
        <f t="shared" si="11"/>
        <v>项</v>
      </c>
    </row>
    <row r="222" ht="36" customHeight="1" spans="1:7">
      <c r="A222" s="442" t="s">
        <v>476</v>
      </c>
      <c r="B222" s="311" t="s">
        <v>159</v>
      </c>
      <c r="C222" s="312"/>
      <c r="D222" s="312"/>
      <c r="E222" s="308" t="str">
        <f t="shared" si="9"/>
        <v/>
      </c>
      <c r="F222" s="440" t="str">
        <f t="shared" si="10"/>
        <v>否</v>
      </c>
      <c r="G222" s="441" t="str">
        <f t="shared" si="11"/>
        <v>项</v>
      </c>
    </row>
    <row r="223" ht="36" customHeight="1" spans="1:7">
      <c r="A223" s="442" t="s">
        <v>477</v>
      </c>
      <c r="B223" s="311" t="s">
        <v>478</v>
      </c>
      <c r="C223" s="312"/>
      <c r="D223" s="445">
        <v>6</v>
      </c>
      <c r="E223" s="308" t="str">
        <f t="shared" si="9"/>
        <v/>
      </c>
      <c r="F223" s="440" t="str">
        <f t="shared" si="10"/>
        <v>是</v>
      </c>
      <c r="G223" s="441" t="str">
        <f t="shared" si="11"/>
        <v>项</v>
      </c>
    </row>
    <row r="224" ht="36" customHeight="1" spans="1:7">
      <c r="A224" s="439" t="s">
        <v>479</v>
      </c>
      <c r="B224" s="306" t="s">
        <v>480</v>
      </c>
      <c r="C224" s="307">
        <f>SUM(C225:C230)</f>
        <v>0</v>
      </c>
      <c r="D224" s="307">
        <f>SUM(D225:D230)</f>
        <v>0</v>
      </c>
      <c r="E224" s="308" t="str">
        <f t="shared" si="9"/>
        <v/>
      </c>
      <c r="F224" s="440" t="str">
        <f t="shared" si="10"/>
        <v>否</v>
      </c>
      <c r="G224" s="441" t="str">
        <f t="shared" si="11"/>
        <v>款</v>
      </c>
    </row>
    <row r="225" ht="36" customHeight="1" spans="1:7">
      <c r="A225" s="442" t="s">
        <v>481</v>
      </c>
      <c r="B225" s="311" t="s">
        <v>141</v>
      </c>
      <c r="C225" s="312"/>
      <c r="D225" s="312"/>
      <c r="E225" s="308" t="str">
        <f t="shared" si="9"/>
        <v/>
      </c>
      <c r="F225" s="440" t="str">
        <f t="shared" si="10"/>
        <v>否</v>
      </c>
      <c r="G225" s="441" t="str">
        <f t="shared" si="11"/>
        <v>项</v>
      </c>
    </row>
    <row r="226" ht="36" customHeight="1" spans="1:7">
      <c r="A226" s="442" t="s">
        <v>482</v>
      </c>
      <c r="B226" s="311" t="s">
        <v>143</v>
      </c>
      <c r="C226" s="312">
        <v>0</v>
      </c>
      <c r="D226" s="312">
        <v>0</v>
      </c>
      <c r="E226" s="308" t="str">
        <f t="shared" si="9"/>
        <v/>
      </c>
      <c r="F226" s="440" t="str">
        <f t="shared" si="10"/>
        <v>否</v>
      </c>
      <c r="G226" s="441" t="str">
        <f t="shared" si="11"/>
        <v>项</v>
      </c>
    </row>
    <row r="227" ht="36" customHeight="1" spans="1:7">
      <c r="A227" s="442" t="s">
        <v>483</v>
      </c>
      <c r="B227" s="311" t="s">
        <v>145</v>
      </c>
      <c r="C227" s="312"/>
      <c r="D227" s="312"/>
      <c r="E227" s="308" t="str">
        <f t="shared" si="9"/>
        <v/>
      </c>
      <c r="F227" s="440" t="str">
        <f t="shared" si="10"/>
        <v>否</v>
      </c>
      <c r="G227" s="441" t="str">
        <f t="shared" si="11"/>
        <v>项</v>
      </c>
    </row>
    <row r="228" ht="36" customHeight="1" spans="1:7">
      <c r="A228" s="442" t="s">
        <v>484</v>
      </c>
      <c r="B228" s="311" t="s">
        <v>485</v>
      </c>
      <c r="C228" s="312"/>
      <c r="D228" s="312"/>
      <c r="E228" s="308" t="str">
        <f t="shared" si="9"/>
        <v/>
      </c>
      <c r="F228" s="440" t="str">
        <f t="shared" si="10"/>
        <v>否</v>
      </c>
      <c r="G228" s="441" t="str">
        <f t="shared" si="11"/>
        <v>项</v>
      </c>
    </row>
    <row r="229" ht="36" customHeight="1" spans="1:7">
      <c r="A229" s="442" t="s">
        <v>486</v>
      </c>
      <c r="B229" s="311" t="s">
        <v>159</v>
      </c>
      <c r="C229" s="312">
        <v>0</v>
      </c>
      <c r="D229" s="312">
        <v>0</v>
      </c>
      <c r="E229" s="308" t="str">
        <f t="shared" si="9"/>
        <v/>
      </c>
      <c r="F229" s="440" t="str">
        <f t="shared" si="10"/>
        <v>否</v>
      </c>
      <c r="G229" s="441" t="str">
        <f t="shared" si="11"/>
        <v>项</v>
      </c>
    </row>
    <row r="230" ht="36" customHeight="1" spans="1:7">
      <c r="A230" s="442" t="s">
        <v>487</v>
      </c>
      <c r="B230" s="311" t="s">
        <v>488</v>
      </c>
      <c r="C230" s="312"/>
      <c r="D230" s="312"/>
      <c r="E230" s="308" t="str">
        <f t="shared" si="9"/>
        <v/>
      </c>
      <c r="F230" s="440" t="str">
        <f t="shared" si="10"/>
        <v>否</v>
      </c>
      <c r="G230" s="441" t="str">
        <f t="shared" si="11"/>
        <v>项</v>
      </c>
    </row>
    <row r="231" ht="36" customHeight="1" spans="1:7">
      <c r="A231" s="439" t="s">
        <v>489</v>
      </c>
      <c r="B231" s="306" t="s">
        <v>490</v>
      </c>
      <c r="C231" s="307">
        <f>SUM(C232:C245)</f>
        <v>829</v>
      </c>
      <c r="D231" s="307">
        <f>SUM(D232:D245)</f>
        <v>870</v>
      </c>
      <c r="E231" s="308">
        <f t="shared" si="9"/>
        <v>0.049</v>
      </c>
      <c r="F231" s="440" t="str">
        <f t="shared" si="10"/>
        <v>是</v>
      </c>
      <c r="G231" s="441" t="str">
        <f t="shared" si="11"/>
        <v>款</v>
      </c>
    </row>
    <row r="232" ht="36" customHeight="1" spans="1:7">
      <c r="A232" s="442" t="s">
        <v>491</v>
      </c>
      <c r="B232" s="311" t="s">
        <v>141</v>
      </c>
      <c r="C232" s="443">
        <v>789</v>
      </c>
      <c r="D232" s="445">
        <v>809</v>
      </c>
      <c r="E232" s="313">
        <f t="shared" si="9"/>
        <v>0.025</v>
      </c>
      <c r="F232" s="440" t="str">
        <f t="shared" si="10"/>
        <v>是</v>
      </c>
      <c r="G232" s="441" t="str">
        <f t="shared" si="11"/>
        <v>项</v>
      </c>
    </row>
    <row r="233" ht="36" customHeight="1" spans="1:7">
      <c r="A233" s="442" t="s">
        <v>492</v>
      </c>
      <c r="B233" s="311" t="s">
        <v>143</v>
      </c>
      <c r="C233" s="312"/>
      <c r="D233" s="312"/>
      <c r="E233" s="308" t="str">
        <f t="shared" si="9"/>
        <v/>
      </c>
      <c r="F233" s="440" t="str">
        <f t="shared" si="10"/>
        <v>否</v>
      </c>
      <c r="G233" s="441" t="str">
        <f t="shared" si="11"/>
        <v>项</v>
      </c>
    </row>
    <row r="234" ht="36" customHeight="1" spans="1:7">
      <c r="A234" s="442" t="s">
        <v>493</v>
      </c>
      <c r="B234" s="311" t="s">
        <v>145</v>
      </c>
      <c r="C234" s="312"/>
      <c r="D234" s="312"/>
      <c r="E234" s="308" t="str">
        <f t="shared" si="9"/>
        <v/>
      </c>
      <c r="F234" s="440" t="str">
        <f t="shared" si="10"/>
        <v>否</v>
      </c>
      <c r="G234" s="441" t="str">
        <f t="shared" si="11"/>
        <v>项</v>
      </c>
    </row>
    <row r="235" ht="36" customHeight="1" spans="1:7">
      <c r="A235" s="442" t="s">
        <v>494</v>
      </c>
      <c r="B235" s="311" t="s">
        <v>495</v>
      </c>
      <c r="C235" s="312"/>
      <c r="D235" s="312"/>
      <c r="E235" s="308" t="str">
        <f t="shared" si="9"/>
        <v/>
      </c>
      <c r="F235" s="440" t="str">
        <f t="shared" si="10"/>
        <v>否</v>
      </c>
      <c r="G235" s="441" t="str">
        <f t="shared" si="11"/>
        <v>项</v>
      </c>
    </row>
    <row r="236" ht="36" customHeight="1" spans="1:7">
      <c r="A236" s="442" t="s">
        <v>496</v>
      </c>
      <c r="B236" s="311" t="s">
        <v>497</v>
      </c>
      <c r="C236" s="312"/>
      <c r="D236" s="312"/>
      <c r="E236" s="308" t="str">
        <f t="shared" si="9"/>
        <v/>
      </c>
      <c r="F236" s="440" t="str">
        <f t="shared" si="10"/>
        <v>否</v>
      </c>
      <c r="G236" s="441" t="str">
        <f t="shared" si="11"/>
        <v>项</v>
      </c>
    </row>
    <row r="237" ht="36" customHeight="1" spans="1:7">
      <c r="A237" s="442" t="s">
        <v>498</v>
      </c>
      <c r="B237" s="311" t="s">
        <v>242</v>
      </c>
      <c r="C237" s="312"/>
      <c r="D237" s="312"/>
      <c r="E237" s="308" t="str">
        <f t="shared" si="9"/>
        <v/>
      </c>
      <c r="F237" s="440" t="str">
        <f t="shared" si="10"/>
        <v>否</v>
      </c>
      <c r="G237" s="441" t="str">
        <f t="shared" si="11"/>
        <v>项</v>
      </c>
    </row>
    <row r="238" ht="36" customHeight="1" spans="1:7">
      <c r="A238" s="442" t="s">
        <v>499</v>
      </c>
      <c r="B238" s="311" t="s">
        <v>500</v>
      </c>
      <c r="C238" s="443">
        <v>2</v>
      </c>
      <c r="D238" s="312"/>
      <c r="E238" s="313">
        <f t="shared" si="9"/>
        <v>-1</v>
      </c>
      <c r="F238" s="440" t="str">
        <f t="shared" si="10"/>
        <v>是</v>
      </c>
      <c r="G238" s="441" t="str">
        <f t="shared" si="11"/>
        <v>项</v>
      </c>
    </row>
    <row r="239" ht="36" customHeight="1" spans="1:7">
      <c r="A239" s="442" t="s">
        <v>501</v>
      </c>
      <c r="B239" s="311" t="s">
        <v>502</v>
      </c>
      <c r="C239" s="312"/>
      <c r="D239" s="312"/>
      <c r="E239" s="308" t="str">
        <f t="shared" si="9"/>
        <v/>
      </c>
      <c r="F239" s="440" t="str">
        <f t="shared" si="10"/>
        <v>否</v>
      </c>
      <c r="G239" s="441" t="str">
        <f t="shared" si="11"/>
        <v>项</v>
      </c>
    </row>
    <row r="240" ht="36" customHeight="1" spans="1:7">
      <c r="A240" s="442" t="s">
        <v>503</v>
      </c>
      <c r="B240" s="311" t="s">
        <v>504</v>
      </c>
      <c r="C240" s="312"/>
      <c r="D240" s="312"/>
      <c r="E240" s="308" t="str">
        <f t="shared" si="9"/>
        <v/>
      </c>
      <c r="F240" s="440" t="str">
        <f t="shared" si="10"/>
        <v>否</v>
      </c>
      <c r="G240" s="441" t="str">
        <f t="shared" si="11"/>
        <v>项</v>
      </c>
    </row>
    <row r="241" ht="36" customHeight="1" spans="1:7">
      <c r="A241" s="442" t="s">
        <v>505</v>
      </c>
      <c r="B241" s="311" t="s">
        <v>506</v>
      </c>
      <c r="C241" s="312">
        <v>0</v>
      </c>
      <c r="D241" s="312">
        <v>0</v>
      </c>
      <c r="E241" s="308" t="str">
        <f t="shared" si="9"/>
        <v/>
      </c>
      <c r="F241" s="440" t="str">
        <f t="shared" si="10"/>
        <v>否</v>
      </c>
      <c r="G241" s="441" t="str">
        <f t="shared" si="11"/>
        <v>项</v>
      </c>
    </row>
    <row r="242" ht="36" customHeight="1" spans="1:7">
      <c r="A242" s="442" t="s">
        <v>507</v>
      </c>
      <c r="B242" s="311" t="s">
        <v>508</v>
      </c>
      <c r="C242" s="312"/>
      <c r="D242" s="445">
        <v>2</v>
      </c>
      <c r="E242" s="308" t="str">
        <f t="shared" si="9"/>
        <v/>
      </c>
      <c r="F242" s="440" t="str">
        <f t="shared" si="10"/>
        <v>是</v>
      </c>
      <c r="G242" s="441" t="str">
        <f t="shared" si="11"/>
        <v>项</v>
      </c>
    </row>
    <row r="243" ht="36" customHeight="1" spans="1:7">
      <c r="A243" s="442" t="s">
        <v>509</v>
      </c>
      <c r="B243" s="311" t="s">
        <v>510</v>
      </c>
      <c r="C243" s="312"/>
      <c r="D243" s="445">
        <v>15</v>
      </c>
      <c r="E243" s="308" t="str">
        <f t="shared" si="9"/>
        <v/>
      </c>
      <c r="F243" s="440" t="str">
        <f t="shared" si="10"/>
        <v>是</v>
      </c>
      <c r="G243" s="441" t="str">
        <f t="shared" si="11"/>
        <v>项</v>
      </c>
    </row>
    <row r="244" ht="36" customHeight="1" spans="1:7">
      <c r="A244" s="442" t="s">
        <v>511</v>
      </c>
      <c r="B244" s="311" t="s">
        <v>159</v>
      </c>
      <c r="C244" s="443">
        <v>38</v>
      </c>
      <c r="D244" s="445">
        <v>40</v>
      </c>
      <c r="E244" s="313">
        <f t="shared" si="9"/>
        <v>0.053</v>
      </c>
      <c r="F244" s="440" t="str">
        <f t="shared" si="10"/>
        <v>是</v>
      </c>
      <c r="G244" s="441" t="str">
        <f t="shared" si="11"/>
        <v>项</v>
      </c>
    </row>
    <row r="245" ht="36" customHeight="1" spans="1:7">
      <c r="A245" s="442" t="s">
        <v>512</v>
      </c>
      <c r="B245" s="311" t="s">
        <v>513</v>
      </c>
      <c r="C245" s="312"/>
      <c r="D245" s="445">
        <v>4</v>
      </c>
      <c r="E245" s="308" t="str">
        <f t="shared" si="9"/>
        <v/>
      </c>
      <c r="F245" s="440" t="str">
        <f t="shared" si="10"/>
        <v>是</v>
      </c>
      <c r="G245" s="441" t="str">
        <f t="shared" si="11"/>
        <v>项</v>
      </c>
    </row>
    <row r="246" ht="36" customHeight="1" spans="1:7">
      <c r="A246" s="439" t="s">
        <v>514</v>
      </c>
      <c r="B246" s="306" t="s">
        <v>515</v>
      </c>
      <c r="C246" s="307">
        <f>SUM(C247:C248)</f>
        <v>0</v>
      </c>
      <c r="D246" s="307">
        <f>SUM(D247:D248)</f>
        <v>0</v>
      </c>
      <c r="E246" s="308" t="str">
        <f t="shared" si="9"/>
        <v/>
      </c>
      <c r="F246" s="440" t="str">
        <f t="shared" si="10"/>
        <v>否</v>
      </c>
      <c r="G246" s="441" t="str">
        <f t="shared" si="11"/>
        <v>款</v>
      </c>
    </row>
    <row r="247" ht="36" customHeight="1" spans="1:7">
      <c r="A247" s="442" t="s">
        <v>516</v>
      </c>
      <c r="B247" s="311" t="s">
        <v>517</v>
      </c>
      <c r="C247" s="312"/>
      <c r="D247" s="312"/>
      <c r="E247" s="308" t="str">
        <f t="shared" si="9"/>
        <v/>
      </c>
      <c r="F247" s="440" t="str">
        <f t="shared" si="10"/>
        <v>否</v>
      </c>
      <c r="G247" s="441" t="str">
        <f t="shared" si="11"/>
        <v>项</v>
      </c>
    </row>
    <row r="248" ht="36" customHeight="1" spans="1:7">
      <c r="A248" s="442" t="s">
        <v>518</v>
      </c>
      <c r="B248" s="311" t="s">
        <v>519</v>
      </c>
      <c r="C248" s="312"/>
      <c r="D248" s="312"/>
      <c r="E248" s="308" t="str">
        <f t="shared" si="9"/>
        <v/>
      </c>
      <c r="F248" s="440" t="str">
        <f t="shared" si="10"/>
        <v>否</v>
      </c>
      <c r="G248" s="441" t="str">
        <f t="shared" si="11"/>
        <v>项</v>
      </c>
    </row>
    <row r="249" ht="36" customHeight="1" spans="1:7">
      <c r="A249" s="439" t="s">
        <v>72</v>
      </c>
      <c r="B249" s="306" t="s">
        <v>73</v>
      </c>
      <c r="C249" s="307">
        <f>SUM(C250,C251)</f>
        <v>0</v>
      </c>
      <c r="D249" s="307">
        <f>SUM(D250,D251)</f>
        <v>0</v>
      </c>
      <c r="E249" s="308" t="str">
        <f t="shared" si="9"/>
        <v/>
      </c>
      <c r="F249" s="440" t="str">
        <f t="shared" si="10"/>
        <v>是</v>
      </c>
      <c r="G249" s="441" t="str">
        <f t="shared" si="11"/>
        <v>类</v>
      </c>
    </row>
    <row r="250" ht="36" customHeight="1" spans="1:7">
      <c r="A250" s="439" t="s">
        <v>520</v>
      </c>
      <c r="B250" s="306" t="s">
        <v>521</v>
      </c>
      <c r="C250" s="307">
        <v>0</v>
      </c>
      <c r="D250" s="307">
        <v>0</v>
      </c>
      <c r="E250" s="308" t="str">
        <f t="shared" si="9"/>
        <v/>
      </c>
      <c r="F250" s="440" t="str">
        <f t="shared" si="10"/>
        <v>否</v>
      </c>
      <c r="G250" s="441" t="str">
        <f t="shared" si="11"/>
        <v>款</v>
      </c>
    </row>
    <row r="251" ht="36" customHeight="1" spans="1:7">
      <c r="A251" s="439" t="s">
        <v>522</v>
      </c>
      <c r="B251" s="306" t="s">
        <v>523</v>
      </c>
      <c r="C251" s="307">
        <v>0</v>
      </c>
      <c r="D251" s="307">
        <v>0</v>
      </c>
      <c r="E251" s="308" t="str">
        <f t="shared" si="9"/>
        <v/>
      </c>
      <c r="F251" s="440" t="str">
        <f t="shared" si="10"/>
        <v>否</v>
      </c>
      <c r="G251" s="441" t="str">
        <f t="shared" si="11"/>
        <v>款</v>
      </c>
    </row>
    <row r="252" ht="36" customHeight="1" spans="1:7">
      <c r="A252" s="439" t="s">
        <v>74</v>
      </c>
      <c r="B252" s="306" t="s">
        <v>75</v>
      </c>
      <c r="C252" s="307">
        <f>SUM(C253,C255,C257,C259,C269)</f>
        <v>25</v>
      </c>
      <c r="D252" s="307">
        <f>SUM(D253,D255,D257,D259,D269)</f>
        <v>52</v>
      </c>
      <c r="E252" s="308">
        <f t="shared" si="9"/>
        <v>1.08</v>
      </c>
      <c r="F252" s="440" t="str">
        <f t="shared" si="10"/>
        <v>是</v>
      </c>
      <c r="G252" s="441" t="str">
        <f t="shared" si="11"/>
        <v>类</v>
      </c>
    </row>
    <row r="253" ht="36" customHeight="1" spans="1:7">
      <c r="A253" s="306" t="s">
        <v>524</v>
      </c>
      <c r="B253" s="306" t="s">
        <v>525</v>
      </c>
      <c r="C253" s="307">
        <f>C254</f>
        <v>0</v>
      </c>
      <c r="D253" s="307">
        <f>D254</f>
        <v>0</v>
      </c>
      <c r="E253" s="308" t="str">
        <f t="shared" si="9"/>
        <v/>
      </c>
      <c r="F253" s="440" t="str">
        <f t="shared" si="10"/>
        <v>否</v>
      </c>
      <c r="G253" s="441" t="str">
        <f t="shared" si="11"/>
        <v>款</v>
      </c>
    </row>
    <row r="254" ht="36" customHeight="1" spans="1:7">
      <c r="A254" s="311" t="s">
        <v>526</v>
      </c>
      <c r="B254" s="311" t="s">
        <v>527</v>
      </c>
      <c r="C254" s="312"/>
      <c r="D254" s="312"/>
      <c r="E254" s="308" t="str">
        <f t="shared" si="9"/>
        <v/>
      </c>
      <c r="F254" s="440" t="str">
        <f t="shared" si="10"/>
        <v>否</v>
      </c>
      <c r="G254" s="441" t="str">
        <f t="shared" si="11"/>
        <v>项</v>
      </c>
    </row>
    <row r="255" ht="36" customHeight="1" spans="1:7">
      <c r="A255" s="306" t="s">
        <v>528</v>
      </c>
      <c r="B255" s="306" t="s">
        <v>529</v>
      </c>
      <c r="C255" s="307">
        <f>SUM(C256)</f>
        <v>0</v>
      </c>
      <c r="D255" s="307">
        <f>SUM(D256)</f>
        <v>0</v>
      </c>
      <c r="E255" s="308" t="str">
        <f t="shared" si="9"/>
        <v/>
      </c>
      <c r="F255" s="440" t="str">
        <f t="shared" si="10"/>
        <v>否</v>
      </c>
      <c r="G255" s="441" t="str">
        <f t="shared" si="11"/>
        <v>款</v>
      </c>
    </row>
    <row r="256" ht="36" customHeight="1" spans="1:7">
      <c r="A256" s="311" t="s">
        <v>530</v>
      </c>
      <c r="B256" s="311" t="s">
        <v>531</v>
      </c>
      <c r="C256" s="312">
        <v>0</v>
      </c>
      <c r="D256" s="312">
        <v>0</v>
      </c>
      <c r="E256" s="308" t="str">
        <f t="shared" si="9"/>
        <v/>
      </c>
      <c r="F256" s="440" t="str">
        <f t="shared" si="10"/>
        <v>否</v>
      </c>
      <c r="G256" s="441" t="str">
        <f t="shared" si="11"/>
        <v>项</v>
      </c>
    </row>
    <row r="257" ht="36" customHeight="1" spans="1:7">
      <c r="A257" s="306" t="s">
        <v>532</v>
      </c>
      <c r="B257" s="306" t="s">
        <v>533</v>
      </c>
      <c r="C257" s="307">
        <f>C258+SUM(C258)</f>
        <v>0</v>
      </c>
      <c r="D257" s="307">
        <f>D258+SUM(D258)</f>
        <v>0</v>
      </c>
      <c r="E257" s="308" t="str">
        <f t="shared" si="9"/>
        <v/>
      </c>
      <c r="F257" s="440" t="str">
        <f t="shared" si="10"/>
        <v>否</v>
      </c>
      <c r="G257" s="441" t="str">
        <f t="shared" si="11"/>
        <v>款</v>
      </c>
    </row>
    <row r="258" ht="36" customHeight="1" spans="1:7">
      <c r="A258" s="311" t="s">
        <v>534</v>
      </c>
      <c r="B258" s="311" t="s">
        <v>535</v>
      </c>
      <c r="C258" s="312">
        <v>0</v>
      </c>
      <c r="D258" s="312">
        <v>0</v>
      </c>
      <c r="E258" s="308" t="str">
        <f t="shared" ref="E258:E321" si="12">IFERROR(D258/C258-1,"")</f>
        <v/>
      </c>
      <c r="F258" s="440" t="str">
        <f t="shared" si="10"/>
        <v>否</v>
      </c>
      <c r="G258" s="441" t="str">
        <f t="shared" si="11"/>
        <v>项</v>
      </c>
    </row>
    <row r="259" ht="36" customHeight="1" spans="1:7">
      <c r="A259" s="439" t="s">
        <v>536</v>
      </c>
      <c r="B259" s="306" t="s">
        <v>537</v>
      </c>
      <c r="C259" s="307">
        <f>SUM(C260:C268)</f>
        <v>25</v>
      </c>
      <c r="D259" s="307">
        <f>SUM(D260:D268)</f>
        <v>52</v>
      </c>
      <c r="E259" s="308">
        <f t="shared" si="12"/>
        <v>1.08</v>
      </c>
      <c r="F259" s="440" t="str">
        <f t="shared" si="10"/>
        <v>是</v>
      </c>
      <c r="G259" s="441" t="str">
        <f t="shared" si="11"/>
        <v>款</v>
      </c>
    </row>
    <row r="260" ht="36" customHeight="1" spans="1:7">
      <c r="A260" s="442" t="s">
        <v>538</v>
      </c>
      <c r="B260" s="311" t="s">
        <v>539</v>
      </c>
      <c r="C260" s="443">
        <v>15</v>
      </c>
      <c r="D260" s="445">
        <v>48</v>
      </c>
      <c r="E260" s="313">
        <f t="shared" si="12"/>
        <v>2.2</v>
      </c>
      <c r="F260" s="440" t="str">
        <f t="shared" ref="F260:F323" si="13">IF(LEN(A260)=3,"是",IF(B260&lt;&gt;"",IF(SUM(C260:D260)&lt;&gt;0,"是","否"),"是"))</f>
        <v>是</v>
      </c>
      <c r="G260" s="441" t="str">
        <f t="shared" ref="G260:G323" si="14">IF(LEN(A260)=3,"类",IF(LEN(A260)=5,"款","项"))</f>
        <v>项</v>
      </c>
    </row>
    <row r="261" ht="36" customHeight="1" spans="1:7">
      <c r="A261" s="442" t="s">
        <v>540</v>
      </c>
      <c r="B261" s="311" t="s">
        <v>541</v>
      </c>
      <c r="C261" s="312">
        <v>0</v>
      </c>
      <c r="D261" s="312"/>
      <c r="E261" s="308" t="str">
        <f t="shared" si="12"/>
        <v/>
      </c>
      <c r="F261" s="440" t="str">
        <f t="shared" si="13"/>
        <v>否</v>
      </c>
      <c r="G261" s="441" t="str">
        <f t="shared" si="14"/>
        <v>项</v>
      </c>
    </row>
    <row r="262" ht="36" customHeight="1" spans="1:7">
      <c r="A262" s="442" t="s">
        <v>542</v>
      </c>
      <c r="B262" s="311" t="s">
        <v>543</v>
      </c>
      <c r="C262" s="312"/>
      <c r="D262" s="312"/>
      <c r="E262" s="308" t="str">
        <f t="shared" si="12"/>
        <v/>
      </c>
      <c r="F262" s="440" t="str">
        <f t="shared" si="13"/>
        <v>否</v>
      </c>
      <c r="G262" s="441" t="str">
        <f t="shared" si="14"/>
        <v>项</v>
      </c>
    </row>
    <row r="263" ht="36" customHeight="1" spans="1:7">
      <c r="A263" s="442" t="s">
        <v>544</v>
      </c>
      <c r="B263" s="311" t="s">
        <v>545</v>
      </c>
      <c r="C263" s="312">
        <v>0</v>
      </c>
      <c r="D263" s="312"/>
      <c r="E263" s="308" t="str">
        <f t="shared" si="12"/>
        <v/>
      </c>
      <c r="F263" s="440" t="str">
        <f t="shared" si="13"/>
        <v>否</v>
      </c>
      <c r="G263" s="441" t="str">
        <f t="shared" si="14"/>
        <v>项</v>
      </c>
    </row>
    <row r="264" ht="36" customHeight="1" spans="1:7">
      <c r="A264" s="442" t="s">
        <v>546</v>
      </c>
      <c r="B264" s="311" t="s">
        <v>547</v>
      </c>
      <c r="C264" s="312">
        <v>0</v>
      </c>
      <c r="D264" s="312">
        <v>0</v>
      </c>
      <c r="E264" s="308" t="str">
        <f t="shared" si="12"/>
        <v/>
      </c>
      <c r="F264" s="440" t="str">
        <f t="shared" si="13"/>
        <v>否</v>
      </c>
      <c r="G264" s="441" t="str">
        <f t="shared" si="14"/>
        <v>项</v>
      </c>
    </row>
    <row r="265" ht="36" customHeight="1" spans="1:7">
      <c r="A265" s="442" t="s">
        <v>548</v>
      </c>
      <c r="B265" s="311" t="s">
        <v>549</v>
      </c>
      <c r="C265" s="312"/>
      <c r="D265" s="312">
        <v>0</v>
      </c>
      <c r="E265" s="308" t="str">
        <f t="shared" si="12"/>
        <v/>
      </c>
      <c r="F265" s="440" t="str">
        <f t="shared" si="13"/>
        <v>否</v>
      </c>
      <c r="G265" s="441" t="str">
        <f t="shared" si="14"/>
        <v>项</v>
      </c>
    </row>
    <row r="266" ht="36" customHeight="1" spans="1:7">
      <c r="A266" s="442" t="s">
        <v>550</v>
      </c>
      <c r="B266" s="311" t="s">
        <v>551</v>
      </c>
      <c r="C266" s="312">
        <v>10</v>
      </c>
      <c r="D266" s="445">
        <v>4</v>
      </c>
      <c r="E266" s="313">
        <f t="shared" si="12"/>
        <v>-0.6</v>
      </c>
      <c r="F266" s="440" t="str">
        <f t="shared" si="13"/>
        <v>是</v>
      </c>
      <c r="G266" s="441" t="str">
        <f t="shared" si="14"/>
        <v>项</v>
      </c>
    </row>
    <row r="267" ht="36" customHeight="1" spans="1:7">
      <c r="A267" s="442" t="s">
        <v>552</v>
      </c>
      <c r="B267" s="311" t="s">
        <v>553</v>
      </c>
      <c r="C267" s="312">
        <v>0</v>
      </c>
      <c r="D267" s="312">
        <v>0</v>
      </c>
      <c r="E267" s="308" t="str">
        <f t="shared" si="12"/>
        <v/>
      </c>
      <c r="F267" s="440" t="str">
        <f t="shared" si="13"/>
        <v>否</v>
      </c>
      <c r="G267" s="441" t="str">
        <f t="shared" si="14"/>
        <v>项</v>
      </c>
    </row>
    <row r="268" ht="36" customHeight="1" spans="1:7">
      <c r="A268" s="442" t="s">
        <v>554</v>
      </c>
      <c r="B268" s="311" t="s">
        <v>555</v>
      </c>
      <c r="C268" s="312"/>
      <c r="D268" s="312"/>
      <c r="E268" s="308" t="str">
        <f t="shared" si="12"/>
        <v/>
      </c>
      <c r="F268" s="440" t="str">
        <f t="shared" si="13"/>
        <v>否</v>
      </c>
      <c r="G268" s="441" t="str">
        <f t="shared" si="14"/>
        <v>项</v>
      </c>
    </row>
    <row r="269" ht="36" customHeight="1" spans="1:7">
      <c r="A269" s="439" t="s">
        <v>556</v>
      </c>
      <c r="B269" s="306" t="s">
        <v>557</v>
      </c>
      <c r="C269" s="307">
        <f>SUM(C270)</f>
        <v>0</v>
      </c>
      <c r="D269" s="307">
        <f>SUM(D270)</f>
        <v>0</v>
      </c>
      <c r="E269" s="308" t="str">
        <f t="shared" si="12"/>
        <v/>
      </c>
      <c r="F269" s="440" t="str">
        <f t="shared" si="13"/>
        <v>否</v>
      </c>
      <c r="G269" s="441" t="str">
        <f t="shared" si="14"/>
        <v>款</v>
      </c>
    </row>
    <row r="270" ht="36" customHeight="1" spans="1:7">
      <c r="A270" s="311" t="s">
        <v>558</v>
      </c>
      <c r="B270" s="311" t="s">
        <v>559</v>
      </c>
      <c r="C270" s="312"/>
      <c r="D270" s="312"/>
      <c r="E270" s="308" t="str">
        <f t="shared" si="12"/>
        <v/>
      </c>
      <c r="F270" s="440" t="str">
        <f t="shared" si="13"/>
        <v>否</v>
      </c>
      <c r="G270" s="441" t="str">
        <f t="shared" si="14"/>
        <v>项</v>
      </c>
    </row>
    <row r="271" ht="36" customHeight="1" spans="1:7">
      <c r="A271" s="439" t="s">
        <v>76</v>
      </c>
      <c r="B271" s="306" t="s">
        <v>77</v>
      </c>
      <c r="C271" s="307">
        <f>SUM(C272,C275,C286,C293,C301,C310,C326,C336,C346,C354,C360)</f>
        <v>8617</v>
      </c>
      <c r="D271" s="307">
        <f>SUM(D272,D275,D286,D293,D301,D310,D326,D336,D346,D354,D360)</f>
        <v>11092</v>
      </c>
      <c r="E271" s="308">
        <f t="shared" si="12"/>
        <v>0.287</v>
      </c>
      <c r="F271" s="440" t="str">
        <f t="shared" si="13"/>
        <v>是</v>
      </c>
      <c r="G271" s="441" t="str">
        <f t="shared" si="14"/>
        <v>类</v>
      </c>
    </row>
    <row r="272" ht="36" customHeight="1" spans="1:7">
      <c r="A272" s="439" t="s">
        <v>560</v>
      </c>
      <c r="B272" s="306" t="s">
        <v>561</v>
      </c>
      <c r="C272" s="307">
        <f>SUM(C273:C274)</f>
        <v>0</v>
      </c>
      <c r="D272" s="307">
        <f>SUM(D273:D274)</f>
        <v>70</v>
      </c>
      <c r="E272" s="308" t="str">
        <f t="shared" si="12"/>
        <v/>
      </c>
      <c r="F272" s="440" t="str">
        <f t="shared" si="13"/>
        <v>是</v>
      </c>
      <c r="G272" s="441" t="str">
        <f t="shared" si="14"/>
        <v>款</v>
      </c>
    </row>
    <row r="273" ht="36" customHeight="1" spans="1:7">
      <c r="A273" s="442" t="s">
        <v>562</v>
      </c>
      <c r="B273" s="311" t="s">
        <v>563</v>
      </c>
      <c r="C273" s="312"/>
      <c r="D273" s="445">
        <v>68</v>
      </c>
      <c r="E273" s="308" t="str">
        <f t="shared" si="12"/>
        <v/>
      </c>
      <c r="F273" s="440" t="str">
        <f t="shared" si="13"/>
        <v>是</v>
      </c>
      <c r="G273" s="441" t="str">
        <f t="shared" si="14"/>
        <v>项</v>
      </c>
    </row>
    <row r="274" ht="36" customHeight="1" spans="1:7">
      <c r="A274" s="442" t="s">
        <v>564</v>
      </c>
      <c r="B274" s="311" t="s">
        <v>565</v>
      </c>
      <c r="C274" s="312"/>
      <c r="D274" s="445">
        <v>2</v>
      </c>
      <c r="E274" s="308" t="str">
        <f t="shared" si="12"/>
        <v/>
      </c>
      <c r="F274" s="440" t="str">
        <f t="shared" si="13"/>
        <v>是</v>
      </c>
      <c r="G274" s="441" t="str">
        <f t="shared" si="14"/>
        <v>项</v>
      </c>
    </row>
    <row r="275" ht="36" customHeight="1" spans="1:7">
      <c r="A275" s="439" t="s">
        <v>566</v>
      </c>
      <c r="B275" s="306" t="s">
        <v>567</v>
      </c>
      <c r="C275" s="307">
        <f>SUM(C276:C285)</f>
        <v>7712</v>
      </c>
      <c r="D275" s="307">
        <f>SUM(D276:D285)</f>
        <v>10167</v>
      </c>
      <c r="E275" s="308">
        <f t="shared" si="12"/>
        <v>0.318</v>
      </c>
      <c r="F275" s="440" t="str">
        <f t="shared" si="13"/>
        <v>是</v>
      </c>
      <c r="G275" s="441" t="str">
        <f t="shared" si="14"/>
        <v>款</v>
      </c>
    </row>
    <row r="276" ht="36" customHeight="1" spans="1:7">
      <c r="A276" s="442" t="s">
        <v>568</v>
      </c>
      <c r="B276" s="311" t="s">
        <v>141</v>
      </c>
      <c r="C276" s="443">
        <v>6313</v>
      </c>
      <c r="D276" s="445">
        <v>7197</v>
      </c>
      <c r="E276" s="313">
        <f t="shared" si="12"/>
        <v>0.14</v>
      </c>
      <c r="F276" s="440" t="str">
        <f t="shared" si="13"/>
        <v>是</v>
      </c>
      <c r="G276" s="441" t="str">
        <f t="shared" si="14"/>
        <v>项</v>
      </c>
    </row>
    <row r="277" ht="36" customHeight="1" spans="1:7">
      <c r="A277" s="442" t="s">
        <v>569</v>
      </c>
      <c r="B277" s="311" t="s">
        <v>143</v>
      </c>
      <c r="C277" s="443">
        <v>3</v>
      </c>
      <c r="D277" s="312"/>
      <c r="E277" s="313">
        <f t="shared" si="12"/>
        <v>-1</v>
      </c>
      <c r="F277" s="440" t="str">
        <f t="shared" si="13"/>
        <v>是</v>
      </c>
      <c r="G277" s="441" t="str">
        <f t="shared" si="14"/>
        <v>项</v>
      </c>
    </row>
    <row r="278" ht="36" customHeight="1" spans="1:7">
      <c r="A278" s="442" t="s">
        <v>570</v>
      </c>
      <c r="B278" s="311" t="s">
        <v>145</v>
      </c>
      <c r="C278" s="312">
        <v>0</v>
      </c>
      <c r="D278" s="312"/>
      <c r="E278" s="313" t="str">
        <f t="shared" si="12"/>
        <v/>
      </c>
      <c r="F278" s="440" t="str">
        <f t="shared" si="13"/>
        <v>否</v>
      </c>
      <c r="G278" s="441" t="str">
        <f t="shared" si="14"/>
        <v>项</v>
      </c>
    </row>
    <row r="279" ht="36" customHeight="1" spans="1:7">
      <c r="A279" s="442" t="s">
        <v>571</v>
      </c>
      <c r="B279" s="311" t="s">
        <v>242</v>
      </c>
      <c r="C279" s="312"/>
      <c r="D279" s="312"/>
      <c r="E279" s="313" t="str">
        <f t="shared" si="12"/>
        <v/>
      </c>
      <c r="F279" s="440" t="str">
        <f t="shared" si="13"/>
        <v>否</v>
      </c>
      <c r="G279" s="441" t="str">
        <f t="shared" si="14"/>
        <v>项</v>
      </c>
    </row>
    <row r="280" ht="36" customHeight="1" spans="1:7">
      <c r="A280" s="442" t="s">
        <v>572</v>
      </c>
      <c r="B280" s="311" t="s">
        <v>573</v>
      </c>
      <c r="C280" s="443">
        <v>1138</v>
      </c>
      <c r="D280" s="445">
        <v>1683</v>
      </c>
      <c r="E280" s="313">
        <f t="shared" si="12"/>
        <v>0.479</v>
      </c>
      <c r="F280" s="440" t="str">
        <f t="shared" si="13"/>
        <v>是</v>
      </c>
      <c r="G280" s="441" t="str">
        <f t="shared" si="14"/>
        <v>项</v>
      </c>
    </row>
    <row r="281" ht="36" customHeight="1" spans="1:7">
      <c r="A281" s="442" t="s">
        <v>574</v>
      </c>
      <c r="B281" s="311" t="s">
        <v>575</v>
      </c>
      <c r="C281" s="312"/>
      <c r="D281" s="312"/>
      <c r="E281" s="308" t="str">
        <f t="shared" si="12"/>
        <v/>
      </c>
      <c r="F281" s="440" t="str">
        <f t="shared" si="13"/>
        <v>否</v>
      </c>
      <c r="G281" s="441" t="str">
        <f t="shared" si="14"/>
        <v>项</v>
      </c>
    </row>
    <row r="282" ht="36" customHeight="1" spans="1:7">
      <c r="A282" s="442" t="s">
        <v>576</v>
      </c>
      <c r="B282" s="311" t="s">
        <v>577</v>
      </c>
      <c r="C282" s="312"/>
      <c r="D282" s="312"/>
      <c r="E282" s="308" t="str">
        <f t="shared" si="12"/>
        <v/>
      </c>
      <c r="F282" s="440" t="str">
        <f t="shared" si="13"/>
        <v>否</v>
      </c>
      <c r="G282" s="441" t="str">
        <f t="shared" si="14"/>
        <v>项</v>
      </c>
    </row>
    <row r="283" ht="36" customHeight="1" spans="1:7">
      <c r="A283" s="442" t="s">
        <v>578</v>
      </c>
      <c r="B283" s="311" t="s">
        <v>579</v>
      </c>
      <c r="C283" s="312"/>
      <c r="D283" s="312"/>
      <c r="E283" s="308" t="str">
        <f t="shared" si="12"/>
        <v/>
      </c>
      <c r="F283" s="440" t="str">
        <f t="shared" si="13"/>
        <v>否</v>
      </c>
      <c r="G283" s="441" t="str">
        <f t="shared" si="14"/>
        <v>项</v>
      </c>
    </row>
    <row r="284" ht="36" customHeight="1" spans="1:7">
      <c r="A284" s="442" t="s">
        <v>580</v>
      </c>
      <c r="B284" s="311" t="s">
        <v>159</v>
      </c>
      <c r="C284" s="312"/>
      <c r="D284" s="312"/>
      <c r="E284" s="308" t="str">
        <f t="shared" si="12"/>
        <v/>
      </c>
      <c r="F284" s="440" t="str">
        <f t="shared" si="13"/>
        <v>否</v>
      </c>
      <c r="G284" s="441" t="str">
        <f t="shared" si="14"/>
        <v>项</v>
      </c>
    </row>
    <row r="285" ht="36" customHeight="1" spans="1:7">
      <c r="A285" s="442" t="s">
        <v>581</v>
      </c>
      <c r="B285" s="311" t="s">
        <v>582</v>
      </c>
      <c r="C285" s="443">
        <v>258</v>
      </c>
      <c r="D285" s="445">
        <v>1287</v>
      </c>
      <c r="E285" s="313">
        <f t="shared" si="12"/>
        <v>3.988</v>
      </c>
      <c r="F285" s="440" t="str">
        <f t="shared" si="13"/>
        <v>是</v>
      </c>
      <c r="G285" s="441" t="str">
        <f t="shared" si="14"/>
        <v>项</v>
      </c>
    </row>
    <row r="286" ht="36" customHeight="1" spans="1:7">
      <c r="A286" s="439" t="s">
        <v>583</v>
      </c>
      <c r="B286" s="306" t="s">
        <v>584</v>
      </c>
      <c r="C286" s="307">
        <f>SUM(C287:C292)</f>
        <v>0</v>
      </c>
      <c r="D286" s="307">
        <f>SUM(D287:D292)</f>
        <v>0</v>
      </c>
      <c r="E286" s="308" t="str">
        <f t="shared" si="12"/>
        <v/>
      </c>
      <c r="F286" s="440" t="str">
        <f t="shared" si="13"/>
        <v>否</v>
      </c>
      <c r="G286" s="441" t="str">
        <f t="shared" si="14"/>
        <v>款</v>
      </c>
    </row>
    <row r="287" ht="36" customHeight="1" spans="1:7">
      <c r="A287" s="442" t="s">
        <v>585</v>
      </c>
      <c r="B287" s="311" t="s">
        <v>141</v>
      </c>
      <c r="C287" s="312"/>
      <c r="D287" s="312"/>
      <c r="E287" s="308" t="str">
        <f t="shared" si="12"/>
        <v/>
      </c>
      <c r="F287" s="440" t="str">
        <f t="shared" si="13"/>
        <v>否</v>
      </c>
      <c r="G287" s="441" t="str">
        <f t="shared" si="14"/>
        <v>项</v>
      </c>
    </row>
    <row r="288" ht="36" customHeight="1" spans="1:7">
      <c r="A288" s="442" t="s">
        <v>586</v>
      </c>
      <c r="B288" s="311" t="s">
        <v>143</v>
      </c>
      <c r="C288" s="312">
        <v>0</v>
      </c>
      <c r="D288" s="312">
        <v>0</v>
      </c>
      <c r="E288" s="308" t="str">
        <f t="shared" si="12"/>
        <v/>
      </c>
      <c r="F288" s="440" t="str">
        <f t="shared" si="13"/>
        <v>否</v>
      </c>
      <c r="G288" s="441" t="str">
        <f t="shared" si="14"/>
        <v>项</v>
      </c>
    </row>
    <row r="289" ht="36" customHeight="1" spans="1:7">
      <c r="A289" s="442" t="s">
        <v>587</v>
      </c>
      <c r="B289" s="311" t="s">
        <v>145</v>
      </c>
      <c r="C289" s="312">
        <v>0</v>
      </c>
      <c r="D289" s="312">
        <v>0</v>
      </c>
      <c r="E289" s="308" t="str">
        <f t="shared" si="12"/>
        <v/>
      </c>
      <c r="F289" s="440" t="str">
        <f t="shared" si="13"/>
        <v>否</v>
      </c>
      <c r="G289" s="441" t="str">
        <f t="shared" si="14"/>
        <v>项</v>
      </c>
    </row>
    <row r="290" ht="36" customHeight="1" spans="1:7">
      <c r="A290" s="442" t="s">
        <v>588</v>
      </c>
      <c r="B290" s="311" t="s">
        <v>589</v>
      </c>
      <c r="C290" s="312"/>
      <c r="D290" s="312"/>
      <c r="E290" s="308" t="str">
        <f t="shared" si="12"/>
        <v/>
      </c>
      <c r="F290" s="440" t="str">
        <f t="shared" si="13"/>
        <v>否</v>
      </c>
      <c r="G290" s="441" t="str">
        <f t="shared" si="14"/>
        <v>项</v>
      </c>
    </row>
    <row r="291" ht="36" customHeight="1" spans="1:7">
      <c r="A291" s="442" t="s">
        <v>590</v>
      </c>
      <c r="B291" s="311" t="s">
        <v>159</v>
      </c>
      <c r="C291" s="312"/>
      <c r="D291" s="312"/>
      <c r="E291" s="308" t="str">
        <f t="shared" si="12"/>
        <v/>
      </c>
      <c r="F291" s="440" t="str">
        <f t="shared" si="13"/>
        <v>否</v>
      </c>
      <c r="G291" s="441" t="str">
        <f t="shared" si="14"/>
        <v>项</v>
      </c>
    </row>
    <row r="292" ht="36" customHeight="1" spans="1:7">
      <c r="A292" s="442" t="s">
        <v>591</v>
      </c>
      <c r="B292" s="311" t="s">
        <v>592</v>
      </c>
      <c r="C292" s="312"/>
      <c r="D292" s="312"/>
      <c r="E292" s="308" t="str">
        <f t="shared" si="12"/>
        <v/>
      </c>
      <c r="F292" s="440" t="str">
        <f t="shared" si="13"/>
        <v>否</v>
      </c>
      <c r="G292" s="441" t="str">
        <f t="shared" si="14"/>
        <v>项</v>
      </c>
    </row>
    <row r="293" ht="36" customHeight="1" spans="1:7">
      <c r="A293" s="439" t="s">
        <v>593</v>
      </c>
      <c r="B293" s="306" t="s">
        <v>594</v>
      </c>
      <c r="C293" s="307">
        <f>SUM(C294:C300)</f>
        <v>0</v>
      </c>
      <c r="D293" s="307">
        <f>SUM(D294:D300)</f>
        <v>0</v>
      </c>
      <c r="E293" s="308" t="str">
        <f t="shared" si="12"/>
        <v/>
      </c>
      <c r="F293" s="440" t="str">
        <f t="shared" si="13"/>
        <v>否</v>
      </c>
      <c r="G293" s="441" t="str">
        <f t="shared" si="14"/>
        <v>款</v>
      </c>
    </row>
    <row r="294" ht="36" customHeight="1" spans="1:7">
      <c r="A294" s="442" t="s">
        <v>595</v>
      </c>
      <c r="B294" s="311" t="s">
        <v>141</v>
      </c>
      <c r="C294" s="312"/>
      <c r="D294" s="312"/>
      <c r="E294" s="308" t="str">
        <f t="shared" si="12"/>
        <v/>
      </c>
      <c r="F294" s="440" t="str">
        <f t="shared" si="13"/>
        <v>否</v>
      </c>
      <c r="G294" s="441" t="str">
        <f t="shared" si="14"/>
        <v>项</v>
      </c>
    </row>
    <row r="295" ht="36" customHeight="1" spans="1:7">
      <c r="A295" s="442" t="s">
        <v>596</v>
      </c>
      <c r="B295" s="311" t="s">
        <v>143</v>
      </c>
      <c r="C295" s="312"/>
      <c r="D295" s="312"/>
      <c r="E295" s="308" t="str">
        <f t="shared" si="12"/>
        <v/>
      </c>
      <c r="F295" s="440" t="str">
        <f t="shared" si="13"/>
        <v>否</v>
      </c>
      <c r="G295" s="441" t="str">
        <f t="shared" si="14"/>
        <v>项</v>
      </c>
    </row>
    <row r="296" ht="36" customHeight="1" spans="1:7">
      <c r="A296" s="442" t="s">
        <v>597</v>
      </c>
      <c r="B296" s="311" t="s">
        <v>145</v>
      </c>
      <c r="C296" s="312"/>
      <c r="D296" s="312"/>
      <c r="E296" s="308" t="str">
        <f t="shared" si="12"/>
        <v/>
      </c>
      <c r="F296" s="440" t="str">
        <f t="shared" si="13"/>
        <v>否</v>
      </c>
      <c r="G296" s="441" t="str">
        <f t="shared" si="14"/>
        <v>项</v>
      </c>
    </row>
    <row r="297" ht="36" customHeight="1" spans="1:7">
      <c r="A297" s="442" t="s">
        <v>598</v>
      </c>
      <c r="B297" s="311" t="s">
        <v>599</v>
      </c>
      <c r="C297" s="312"/>
      <c r="D297" s="312"/>
      <c r="E297" s="308" t="str">
        <f t="shared" si="12"/>
        <v/>
      </c>
      <c r="F297" s="440" t="str">
        <f t="shared" si="13"/>
        <v>否</v>
      </c>
      <c r="G297" s="441" t="str">
        <f t="shared" si="14"/>
        <v>项</v>
      </c>
    </row>
    <row r="298" ht="36" customHeight="1" spans="1:7">
      <c r="A298" s="442" t="s">
        <v>600</v>
      </c>
      <c r="B298" s="311" t="s">
        <v>601</v>
      </c>
      <c r="C298" s="312"/>
      <c r="D298" s="312"/>
      <c r="E298" s="308" t="str">
        <f t="shared" si="12"/>
        <v/>
      </c>
      <c r="F298" s="440" t="str">
        <f t="shared" si="13"/>
        <v>否</v>
      </c>
      <c r="G298" s="441" t="str">
        <f t="shared" si="14"/>
        <v>项</v>
      </c>
    </row>
    <row r="299" ht="36" customHeight="1" spans="1:7">
      <c r="A299" s="442" t="s">
        <v>602</v>
      </c>
      <c r="B299" s="311" t="s">
        <v>159</v>
      </c>
      <c r="C299" s="312"/>
      <c r="D299" s="312"/>
      <c r="E299" s="308" t="str">
        <f t="shared" si="12"/>
        <v/>
      </c>
      <c r="F299" s="440" t="str">
        <f t="shared" si="13"/>
        <v>否</v>
      </c>
      <c r="G299" s="441" t="str">
        <f t="shared" si="14"/>
        <v>项</v>
      </c>
    </row>
    <row r="300" ht="36" customHeight="1" spans="1:7">
      <c r="A300" s="442" t="s">
        <v>603</v>
      </c>
      <c r="B300" s="311" t="s">
        <v>604</v>
      </c>
      <c r="C300" s="312"/>
      <c r="D300" s="312"/>
      <c r="E300" s="308" t="str">
        <f t="shared" si="12"/>
        <v/>
      </c>
      <c r="F300" s="440" t="str">
        <f t="shared" si="13"/>
        <v>否</v>
      </c>
      <c r="G300" s="441" t="str">
        <f t="shared" si="14"/>
        <v>项</v>
      </c>
    </row>
    <row r="301" ht="36" customHeight="1" spans="1:7">
      <c r="A301" s="439" t="s">
        <v>605</v>
      </c>
      <c r="B301" s="306" t="s">
        <v>606</v>
      </c>
      <c r="C301" s="307">
        <f>SUM(C302:C309)</f>
        <v>0</v>
      </c>
      <c r="D301" s="307">
        <f>SUM(D302:D309)</f>
        <v>0</v>
      </c>
      <c r="E301" s="308" t="str">
        <f t="shared" si="12"/>
        <v/>
      </c>
      <c r="F301" s="440" t="str">
        <f t="shared" si="13"/>
        <v>否</v>
      </c>
      <c r="G301" s="441" t="str">
        <f t="shared" si="14"/>
        <v>款</v>
      </c>
    </row>
    <row r="302" ht="36" customHeight="1" spans="1:7">
      <c r="A302" s="442" t="s">
        <v>607</v>
      </c>
      <c r="B302" s="311" t="s">
        <v>141</v>
      </c>
      <c r="C302" s="312"/>
      <c r="D302" s="312"/>
      <c r="E302" s="308" t="str">
        <f t="shared" si="12"/>
        <v/>
      </c>
      <c r="F302" s="440" t="str">
        <f t="shared" si="13"/>
        <v>否</v>
      </c>
      <c r="G302" s="441" t="str">
        <f t="shared" si="14"/>
        <v>项</v>
      </c>
    </row>
    <row r="303" ht="36" customHeight="1" spans="1:7">
      <c r="A303" s="442" t="s">
        <v>608</v>
      </c>
      <c r="B303" s="311" t="s">
        <v>143</v>
      </c>
      <c r="C303" s="312"/>
      <c r="D303" s="312"/>
      <c r="E303" s="308" t="str">
        <f t="shared" si="12"/>
        <v/>
      </c>
      <c r="F303" s="440" t="str">
        <f t="shared" si="13"/>
        <v>否</v>
      </c>
      <c r="G303" s="441" t="str">
        <f t="shared" si="14"/>
        <v>项</v>
      </c>
    </row>
    <row r="304" ht="36" customHeight="1" spans="1:7">
      <c r="A304" s="442" t="s">
        <v>609</v>
      </c>
      <c r="B304" s="311" t="s">
        <v>145</v>
      </c>
      <c r="C304" s="312">
        <v>0</v>
      </c>
      <c r="D304" s="312">
        <v>0</v>
      </c>
      <c r="E304" s="308" t="str">
        <f t="shared" si="12"/>
        <v/>
      </c>
      <c r="F304" s="440" t="str">
        <f t="shared" si="13"/>
        <v>否</v>
      </c>
      <c r="G304" s="441" t="str">
        <f t="shared" si="14"/>
        <v>项</v>
      </c>
    </row>
    <row r="305" ht="36" customHeight="1" spans="1:7">
      <c r="A305" s="442" t="s">
        <v>610</v>
      </c>
      <c r="B305" s="311" t="s">
        <v>611</v>
      </c>
      <c r="C305" s="312"/>
      <c r="D305" s="312"/>
      <c r="E305" s="308" t="str">
        <f t="shared" si="12"/>
        <v/>
      </c>
      <c r="F305" s="440" t="str">
        <f t="shared" si="13"/>
        <v>否</v>
      </c>
      <c r="G305" s="441" t="str">
        <f t="shared" si="14"/>
        <v>项</v>
      </c>
    </row>
    <row r="306" ht="36" customHeight="1" spans="1:7">
      <c r="A306" s="442" t="s">
        <v>612</v>
      </c>
      <c r="B306" s="311" t="s">
        <v>613</v>
      </c>
      <c r="C306" s="312"/>
      <c r="D306" s="312"/>
      <c r="E306" s="308" t="str">
        <f t="shared" si="12"/>
        <v/>
      </c>
      <c r="F306" s="440" t="str">
        <f t="shared" si="13"/>
        <v>否</v>
      </c>
      <c r="G306" s="441" t="str">
        <f t="shared" si="14"/>
        <v>项</v>
      </c>
    </row>
    <row r="307" ht="36" customHeight="1" spans="1:7">
      <c r="A307" s="442" t="s">
        <v>614</v>
      </c>
      <c r="B307" s="311" t="s">
        <v>615</v>
      </c>
      <c r="C307" s="312"/>
      <c r="D307" s="312"/>
      <c r="E307" s="308" t="str">
        <f t="shared" si="12"/>
        <v/>
      </c>
      <c r="F307" s="440" t="str">
        <f t="shared" si="13"/>
        <v>否</v>
      </c>
      <c r="G307" s="441" t="str">
        <f t="shared" si="14"/>
        <v>项</v>
      </c>
    </row>
    <row r="308" ht="36" customHeight="1" spans="1:7">
      <c r="A308" s="442" t="s">
        <v>616</v>
      </c>
      <c r="B308" s="311" t="s">
        <v>159</v>
      </c>
      <c r="C308" s="312"/>
      <c r="D308" s="312"/>
      <c r="E308" s="308" t="str">
        <f t="shared" si="12"/>
        <v/>
      </c>
      <c r="F308" s="440" t="str">
        <f t="shared" si="13"/>
        <v>否</v>
      </c>
      <c r="G308" s="441" t="str">
        <f t="shared" si="14"/>
        <v>项</v>
      </c>
    </row>
    <row r="309" ht="36" customHeight="1" spans="1:7">
      <c r="A309" s="442" t="s">
        <v>617</v>
      </c>
      <c r="B309" s="311" t="s">
        <v>618</v>
      </c>
      <c r="C309" s="312"/>
      <c r="D309" s="312"/>
      <c r="E309" s="308" t="str">
        <f t="shared" si="12"/>
        <v/>
      </c>
      <c r="F309" s="440" t="str">
        <f t="shared" si="13"/>
        <v>否</v>
      </c>
      <c r="G309" s="441" t="str">
        <f t="shared" si="14"/>
        <v>项</v>
      </c>
    </row>
    <row r="310" ht="36" customHeight="1" spans="1:7">
      <c r="A310" s="439" t="s">
        <v>619</v>
      </c>
      <c r="B310" s="306" t="s">
        <v>620</v>
      </c>
      <c r="C310" s="307">
        <f>SUM(C311:C325)</f>
        <v>905</v>
      </c>
      <c r="D310" s="307">
        <f>SUM(D311:D325)</f>
        <v>855</v>
      </c>
      <c r="E310" s="308">
        <f t="shared" si="12"/>
        <v>-0.055</v>
      </c>
      <c r="F310" s="440" t="str">
        <f t="shared" si="13"/>
        <v>是</v>
      </c>
      <c r="G310" s="441" t="str">
        <f t="shared" si="14"/>
        <v>款</v>
      </c>
    </row>
    <row r="311" ht="36" customHeight="1" spans="1:7">
      <c r="A311" s="442" t="s">
        <v>621</v>
      </c>
      <c r="B311" s="311" t="s">
        <v>141</v>
      </c>
      <c r="C311" s="443">
        <v>476</v>
      </c>
      <c r="D311" s="445">
        <v>507</v>
      </c>
      <c r="E311" s="313">
        <f t="shared" si="12"/>
        <v>0.065</v>
      </c>
      <c r="F311" s="440" t="str">
        <f t="shared" si="13"/>
        <v>是</v>
      </c>
      <c r="G311" s="441" t="str">
        <f t="shared" si="14"/>
        <v>项</v>
      </c>
    </row>
    <row r="312" ht="36" customHeight="1" spans="1:7">
      <c r="A312" s="442" t="s">
        <v>622</v>
      </c>
      <c r="B312" s="311" t="s">
        <v>143</v>
      </c>
      <c r="C312" s="312"/>
      <c r="D312" s="312"/>
      <c r="E312" s="313" t="str">
        <f t="shared" si="12"/>
        <v/>
      </c>
      <c r="F312" s="440" t="str">
        <f t="shared" si="13"/>
        <v>否</v>
      </c>
      <c r="G312" s="441" t="str">
        <f t="shared" si="14"/>
        <v>项</v>
      </c>
    </row>
    <row r="313" ht="36" customHeight="1" spans="1:7">
      <c r="A313" s="442" t="s">
        <v>623</v>
      </c>
      <c r="B313" s="311" t="s">
        <v>145</v>
      </c>
      <c r="C313" s="312"/>
      <c r="D313" s="312"/>
      <c r="E313" s="313" t="str">
        <f t="shared" si="12"/>
        <v/>
      </c>
      <c r="F313" s="440" t="str">
        <f t="shared" si="13"/>
        <v>否</v>
      </c>
      <c r="G313" s="441" t="str">
        <f t="shared" si="14"/>
        <v>项</v>
      </c>
    </row>
    <row r="314" ht="36" customHeight="1" spans="1:7">
      <c r="A314" s="442" t="s">
        <v>624</v>
      </c>
      <c r="B314" s="311" t="s">
        <v>625</v>
      </c>
      <c r="C314" s="443">
        <v>26</v>
      </c>
      <c r="D314" s="445">
        <v>4</v>
      </c>
      <c r="E314" s="313">
        <f t="shared" si="12"/>
        <v>-0.846</v>
      </c>
      <c r="F314" s="440" t="str">
        <f t="shared" si="13"/>
        <v>是</v>
      </c>
      <c r="G314" s="441" t="str">
        <f t="shared" si="14"/>
        <v>项</v>
      </c>
    </row>
    <row r="315" ht="36" customHeight="1" spans="1:7">
      <c r="A315" s="442" t="s">
        <v>626</v>
      </c>
      <c r="B315" s="311" t="s">
        <v>627</v>
      </c>
      <c r="C315" s="443">
        <v>57</v>
      </c>
      <c r="D315" s="312">
        <v>5</v>
      </c>
      <c r="E315" s="313">
        <f t="shared" si="12"/>
        <v>-0.912</v>
      </c>
      <c r="F315" s="440" t="str">
        <f t="shared" si="13"/>
        <v>是</v>
      </c>
      <c r="G315" s="441" t="str">
        <f t="shared" si="14"/>
        <v>项</v>
      </c>
    </row>
    <row r="316" ht="36" customHeight="1" spans="1:7">
      <c r="A316" s="442" t="s">
        <v>628</v>
      </c>
      <c r="B316" s="311" t="s">
        <v>629</v>
      </c>
      <c r="C316" s="312"/>
      <c r="D316" s="312"/>
      <c r="E316" s="313" t="str">
        <f t="shared" si="12"/>
        <v/>
      </c>
      <c r="F316" s="440" t="str">
        <f t="shared" si="13"/>
        <v>否</v>
      </c>
      <c r="G316" s="441" t="str">
        <f t="shared" si="14"/>
        <v>项</v>
      </c>
    </row>
    <row r="317" ht="36" customHeight="1" spans="1:7">
      <c r="A317" s="442" t="s">
        <v>630</v>
      </c>
      <c r="B317" s="311" t="s">
        <v>631</v>
      </c>
      <c r="C317" s="443">
        <v>33</v>
      </c>
      <c r="D317" s="445">
        <v>17</v>
      </c>
      <c r="E317" s="313">
        <f t="shared" si="12"/>
        <v>-0.485</v>
      </c>
      <c r="F317" s="440" t="str">
        <f t="shared" si="13"/>
        <v>是</v>
      </c>
      <c r="G317" s="441" t="str">
        <f t="shared" si="14"/>
        <v>项</v>
      </c>
    </row>
    <row r="318" ht="36" customHeight="1" spans="1:7">
      <c r="A318" s="442" t="s">
        <v>632</v>
      </c>
      <c r="B318" s="311" t="s">
        <v>633</v>
      </c>
      <c r="C318" s="312"/>
      <c r="D318" s="312"/>
      <c r="E318" s="313" t="str">
        <f t="shared" si="12"/>
        <v/>
      </c>
      <c r="F318" s="440" t="str">
        <f t="shared" si="13"/>
        <v>否</v>
      </c>
      <c r="G318" s="441" t="str">
        <f t="shared" si="14"/>
        <v>项</v>
      </c>
    </row>
    <row r="319" ht="36" customHeight="1" spans="1:7">
      <c r="A319" s="442" t="s">
        <v>634</v>
      </c>
      <c r="B319" s="311" t="s">
        <v>635</v>
      </c>
      <c r="C319" s="312">
        <v>0</v>
      </c>
      <c r="D319" s="312">
        <v>0</v>
      </c>
      <c r="E319" s="313" t="str">
        <f t="shared" si="12"/>
        <v/>
      </c>
      <c r="F319" s="440" t="str">
        <f t="shared" si="13"/>
        <v>否</v>
      </c>
      <c r="G319" s="441" t="str">
        <f t="shared" si="14"/>
        <v>项</v>
      </c>
    </row>
    <row r="320" ht="36" customHeight="1" spans="1:7">
      <c r="A320" s="442" t="s">
        <v>636</v>
      </c>
      <c r="B320" s="311" t="s">
        <v>637</v>
      </c>
      <c r="C320" s="443">
        <v>10</v>
      </c>
      <c r="D320" s="445">
        <v>13</v>
      </c>
      <c r="E320" s="313">
        <f t="shared" si="12"/>
        <v>0.3</v>
      </c>
      <c r="F320" s="440" t="str">
        <f t="shared" si="13"/>
        <v>是</v>
      </c>
      <c r="G320" s="441" t="str">
        <f t="shared" si="14"/>
        <v>项</v>
      </c>
    </row>
    <row r="321" ht="36" customHeight="1" spans="1:7">
      <c r="A321" s="442" t="s">
        <v>638</v>
      </c>
      <c r="B321" s="311" t="s">
        <v>639</v>
      </c>
      <c r="C321" s="312">
        <v>0</v>
      </c>
      <c r="D321" s="312">
        <v>0</v>
      </c>
      <c r="E321" s="313" t="str">
        <f t="shared" si="12"/>
        <v/>
      </c>
      <c r="F321" s="440" t="str">
        <f t="shared" si="13"/>
        <v>否</v>
      </c>
      <c r="G321" s="441" t="str">
        <f t="shared" si="14"/>
        <v>项</v>
      </c>
    </row>
    <row r="322" ht="36" customHeight="1" spans="1:7">
      <c r="A322" s="442" t="s">
        <v>640</v>
      </c>
      <c r="B322" s="311" t="s">
        <v>641</v>
      </c>
      <c r="C322" s="312"/>
      <c r="D322" s="445">
        <v>8</v>
      </c>
      <c r="E322" s="313" t="str">
        <f t="shared" ref="E322:E385" si="15">IFERROR(D322/C322-1,"")</f>
        <v/>
      </c>
      <c r="F322" s="440" t="str">
        <f t="shared" si="13"/>
        <v>是</v>
      </c>
      <c r="G322" s="441" t="str">
        <f t="shared" si="14"/>
        <v>项</v>
      </c>
    </row>
    <row r="323" ht="36" customHeight="1" spans="1:7">
      <c r="A323" s="442" t="s">
        <v>642</v>
      </c>
      <c r="B323" s="311" t="s">
        <v>242</v>
      </c>
      <c r="C323" s="312"/>
      <c r="D323" s="312"/>
      <c r="E323" s="313" t="str">
        <f t="shared" si="15"/>
        <v/>
      </c>
      <c r="F323" s="440" t="str">
        <f t="shared" si="13"/>
        <v>否</v>
      </c>
      <c r="G323" s="441" t="str">
        <f t="shared" si="14"/>
        <v>项</v>
      </c>
    </row>
    <row r="324" ht="36" customHeight="1" spans="1:7">
      <c r="A324" s="442" t="s">
        <v>643</v>
      </c>
      <c r="B324" s="311" t="s">
        <v>159</v>
      </c>
      <c r="C324" s="443">
        <v>270</v>
      </c>
      <c r="D324" s="445">
        <v>289</v>
      </c>
      <c r="E324" s="313">
        <f t="shared" si="15"/>
        <v>0.07</v>
      </c>
      <c r="F324" s="440" t="str">
        <f t="shared" ref="F324:F387" si="16">IF(LEN(A324)=3,"是",IF(B324&lt;&gt;"",IF(SUM(C324:D324)&lt;&gt;0,"是","否"),"是"))</f>
        <v>是</v>
      </c>
      <c r="G324" s="441" t="str">
        <f t="shared" ref="G324:G387" si="17">IF(LEN(A324)=3,"类",IF(LEN(A324)=5,"款","项"))</f>
        <v>项</v>
      </c>
    </row>
    <row r="325" ht="36" customHeight="1" spans="1:7">
      <c r="A325" s="442" t="s">
        <v>644</v>
      </c>
      <c r="B325" s="311" t="s">
        <v>645</v>
      </c>
      <c r="C325" s="443">
        <v>33</v>
      </c>
      <c r="D325" s="445">
        <v>12</v>
      </c>
      <c r="E325" s="313">
        <f t="shared" si="15"/>
        <v>-0.636</v>
      </c>
      <c r="F325" s="440" t="str">
        <f t="shared" si="16"/>
        <v>是</v>
      </c>
      <c r="G325" s="441" t="str">
        <f t="shared" si="17"/>
        <v>项</v>
      </c>
    </row>
    <row r="326" ht="36" customHeight="1" spans="1:7">
      <c r="A326" s="439" t="s">
        <v>646</v>
      </c>
      <c r="B326" s="306" t="s">
        <v>647</v>
      </c>
      <c r="C326" s="307">
        <f>SUM(C327:C335)</f>
        <v>0</v>
      </c>
      <c r="D326" s="307">
        <f>SUM(D327:D335)</f>
        <v>0</v>
      </c>
      <c r="E326" s="308" t="str">
        <f t="shared" si="15"/>
        <v/>
      </c>
      <c r="F326" s="440" t="str">
        <f t="shared" si="16"/>
        <v>否</v>
      </c>
      <c r="G326" s="441" t="str">
        <f t="shared" si="17"/>
        <v>款</v>
      </c>
    </row>
    <row r="327" ht="36" customHeight="1" spans="1:7">
      <c r="A327" s="442" t="s">
        <v>648</v>
      </c>
      <c r="B327" s="311" t="s">
        <v>141</v>
      </c>
      <c r="C327" s="312"/>
      <c r="D327" s="312"/>
      <c r="E327" s="308" t="str">
        <f t="shared" si="15"/>
        <v/>
      </c>
      <c r="F327" s="440" t="str">
        <f t="shared" si="16"/>
        <v>否</v>
      </c>
      <c r="G327" s="441" t="str">
        <f t="shared" si="17"/>
        <v>项</v>
      </c>
    </row>
    <row r="328" ht="36" customHeight="1" spans="1:7">
      <c r="A328" s="442" t="s">
        <v>649</v>
      </c>
      <c r="B328" s="311" t="s">
        <v>143</v>
      </c>
      <c r="C328" s="312">
        <v>0</v>
      </c>
      <c r="D328" s="312">
        <v>0</v>
      </c>
      <c r="E328" s="308" t="str">
        <f t="shared" si="15"/>
        <v/>
      </c>
      <c r="F328" s="440" t="str">
        <f t="shared" si="16"/>
        <v>否</v>
      </c>
      <c r="G328" s="441" t="str">
        <f t="shared" si="17"/>
        <v>项</v>
      </c>
    </row>
    <row r="329" ht="36" customHeight="1" spans="1:7">
      <c r="A329" s="442" t="s">
        <v>650</v>
      </c>
      <c r="B329" s="311" t="s">
        <v>145</v>
      </c>
      <c r="C329" s="312">
        <v>0</v>
      </c>
      <c r="D329" s="312">
        <v>0</v>
      </c>
      <c r="E329" s="308" t="str">
        <f t="shared" si="15"/>
        <v/>
      </c>
      <c r="F329" s="440" t="str">
        <f t="shared" si="16"/>
        <v>否</v>
      </c>
      <c r="G329" s="441" t="str">
        <f t="shared" si="17"/>
        <v>项</v>
      </c>
    </row>
    <row r="330" ht="36" customHeight="1" spans="1:7">
      <c r="A330" s="442" t="s">
        <v>651</v>
      </c>
      <c r="B330" s="311" t="s">
        <v>652</v>
      </c>
      <c r="C330" s="312"/>
      <c r="D330" s="312"/>
      <c r="E330" s="308" t="str">
        <f t="shared" si="15"/>
        <v/>
      </c>
      <c r="F330" s="440" t="str">
        <f t="shared" si="16"/>
        <v>否</v>
      </c>
      <c r="G330" s="441" t="str">
        <f t="shared" si="17"/>
        <v>项</v>
      </c>
    </row>
    <row r="331" ht="36" customHeight="1" spans="1:7">
      <c r="A331" s="442" t="s">
        <v>653</v>
      </c>
      <c r="B331" s="311" t="s">
        <v>654</v>
      </c>
      <c r="C331" s="312"/>
      <c r="D331" s="312"/>
      <c r="E331" s="308" t="str">
        <f t="shared" si="15"/>
        <v/>
      </c>
      <c r="F331" s="440" t="str">
        <f t="shared" si="16"/>
        <v>否</v>
      </c>
      <c r="G331" s="441" t="str">
        <f t="shared" si="17"/>
        <v>项</v>
      </c>
    </row>
    <row r="332" ht="36" customHeight="1" spans="1:7">
      <c r="A332" s="442" t="s">
        <v>655</v>
      </c>
      <c r="B332" s="311" t="s">
        <v>656</v>
      </c>
      <c r="C332" s="312"/>
      <c r="D332" s="312"/>
      <c r="E332" s="308" t="str">
        <f t="shared" si="15"/>
        <v/>
      </c>
      <c r="F332" s="440" t="str">
        <f t="shared" si="16"/>
        <v>否</v>
      </c>
      <c r="G332" s="441" t="str">
        <f t="shared" si="17"/>
        <v>项</v>
      </c>
    </row>
    <row r="333" ht="36" customHeight="1" spans="1:7">
      <c r="A333" s="442" t="s">
        <v>657</v>
      </c>
      <c r="B333" s="311" t="s">
        <v>242</v>
      </c>
      <c r="C333" s="312"/>
      <c r="D333" s="312"/>
      <c r="E333" s="308" t="str">
        <f t="shared" si="15"/>
        <v/>
      </c>
      <c r="F333" s="440" t="str">
        <f t="shared" si="16"/>
        <v>否</v>
      </c>
      <c r="G333" s="441" t="str">
        <f t="shared" si="17"/>
        <v>项</v>
      </c>
    </row>
    <row r="334" ht="36" customHeight="1" spans="1:7">
      <c r="A334" s="442" t="s">
        <v>658</v>
      </c>
      <c r="B334" s="311" t="s">
        <v>159</v>
      </c>
      <c r="C334" s="312">
        <v>0</v>
      </c>
      <c r="D334" s="312">
        <v>0</v>
      </c>
      <c r="E334" s="308" t="str">
        <f t="shared" si="15"/>
        <v/>
      </c>
      <c r="F334" s="440" t="str">
        <f t="shared" si="16"/>
        <v>否</v>
      </c>
      <c r="G334" s="441" t="str">
        <f t="shared" si="17"/>
        <v>项</v>
      </c>
    </row>
    <row r="335" ht="36" customHeight="1" spans="1:7">
      <c r="A335" s="442" t="s">
        <v>659</v>
      </c>
      <c r="B335" s="311" t="s">
        <v>660</v>
      </c>
      <c r="C335" s="312"/>
      <c r="D335" s="312"/>
      <c r="E335" s="308" t="str">
        <f t="shared" si="15"/>
        <v/>
      </c>
      <c r="F335" s="440" t="str">
        <f t="shared" si="16"/>
        <v>否</v>
      </c>
      <c r="G335" s="441" t="str">
        <f t="shared" si="17"/>
        <v>项</v>
      </c>
    </row>
    <row r="336" ht="36" customHeight="1" spans="1:7">
      <c r="A336" s="439" t="s">
        <v>661</v>
      </c>
      <c r="B336" s="306" t="s">
        <v>662</v>
      </c>
      <c r="C336" s="307">
        <f>SUM(C337:C345)</f>
        <v>0</v>
      </c>
      <c r="D336" s="307">
        <f>SUM(D337:D345)</f>
        <v>0</v>
      </c>
      <c r="E336" s="308" t="str">
        <f t="shared" si="15"/>
        <v/>
      </c>
      <c r="F336" s="440" t="str">
        <f t="shared" si="16"/>
        <v>否</v>
      </c>
      <c r="G336" s="441" t="str">
        <f t="shared" si="17"/>
        <v>款</v>
      </c>
    </row>
    <row r="337" ht="36" customHeight="1" spans="1:7">
      <c r="A337" s="442" t="s">
        <v>663</v>
      </c>
      <c r="B337" s="311" t="s">
        <v>141</v>
      </c>
      <c r="C337" s="312"/>
      <c r="D337" s="312"/>
      <c r="E337" s="308" t="str">
        <f t="shared" si="15"/>
        <v/>
      </c>
      <c r="F337" s="440" t="str">
        <f t="shared" si="16"/>
        <v>否</v>
      </c>
      <c r="G337" s="441" t="str">
        <f t="shared" si="17"/>
        <v>项</v>
      </c>
    </row>
    <row r="338" ht="36" customHeight="1" spans="1:7">
      <c r="A338" s="442" t="s">
        <v>664</v>
      </c>
      <c r="B338" s="311" t="s">
        <v>143</v>
      </c>
      <c r="C338" s="312">
        <v>0</v>
      </c>
      <c r="D338" s="312">
        <v>0</v>
      </c>
      <c r="E338" s="308" t="str">
        <f t="shared" si="15"/>
        <v/>
      </c>
      <c r="F338" s="440" t="str">
        <f t="shared" si="16"/>
        <v>否</v>
      </c>
      <c r="G338" s="441" t="str">
        <f t="shared" si="17"/>
        <v>项</v>
      </c>
    </row>
    <row r="339" ht="36" customHeight="1" spans="1:7">
      <c r="A339" s="442" t="s">
        <v>665</v>
      </c>
      <c r="B339" s="311" t="s">
        <v>145</v>
      </c>
      <c r="C339" s="312">
        <v>0</v>
      </c>
      <c r="D339" s="312">
        <v>0</v>
      </c>
      <c r="E339" s="308" t="str">
        <f t="shared" si="15"/>
        <v/>
      </c>
      <c r="F339" s="440" t="str">
        <f t="shared" si="16"/>
        <v>否</v>
      </c>
      <c r="G339" s="441" t="str">
        <f t="shared" si="17"/>
        <v>项</v>
      </c>
    </row>
    <row r="340" ht="36" customHeight="1" spans="1:7">
      <c r="A340" s="442" t="s">
        <v>666</v>
      </c>
      <c r="B340" s="311" t="s">
        <v>667</v>
      </c>
      <c r="C340" s="312"/>
      <c r="D340" s="312"/>
      <c r="E340" s="308" t="str">
        <f t="shared" si="15"/>
        <v/>
      </c>
      <c r="F340" s="440" t="str">
        <f t="shared" si="16"/>
        <v>否</v>
      </c>
      <c r="G340" s="441" t="str">
        <f t="shared" si="17"/>
        <v>项</v>
      </c>
    </row>
    <row r="341" ht="36" customHeight="1" spans="1:7">
      <c r="A341" s="442" t="s">
        <v>668</v>
      </c>
      <c r="B341" s="311" t="s">
        <v>669</v>
      </c>
      <c r="C341" s="312"/>
      <c r="D341" s="312"/>
      <c r="E341" s="308" t="str">
        <f t="shared" si="15"/>
        <v/>
      </c>
      <c r="F341" s="440" t="str">
        <f t="shared" si="16"/>
        <v>否</v>
      </c>
      <c r="G341" s="441" t="str">
        <f t="shared" si="17"/>
        <v>项</v>
      </c>
    </row>
    <row r="342" ht="36" customHeight="1" spans="1:7">
      <c r="A342" s="442" t="s">
        <v>670</v>
      </c>
      <c r="B342" s="311" t="s">
        <v>671</v>
      </c>
      <c r="C342" s="312"/>
      <c r="D342" s="312"/>
      <c r="E342" s="308" t="str">
        <f t="shared" si="15"/>
        <v/>
      </c>
      <c r="F342" s="440" t="str">
        <f t="shared" si="16"/>
        <v>否</v>
      </c>
      <c r="G342" s="441" t="str">
        <f t="shared" si="17"/>
        <v>项</v>
      </c>
    </row>
    <row r="343" ht="36" customHeight="1" spans="1:7">
      <c r="A343" s="442" t="s">
        <v>672</v>
      </c>
      <c r="B343" s="311" t="s">
        <v>242</v>
      </c>
      <c r="C343" s="312"/>
      <c r="D343" s="312"/>
      <c r="E343" s="308" t="str">
        <f t="shared" si="15"/>
        <v/>
      </c>
      <c r="F343" s="440" t="str">
        <f t="shared" si="16"/>
        <v>否</v>
      </c>
      <c r="G343" s="441" t="str">
        <f t="shared" si="17"/>
        <v>项</v>
      </c>
    </row>
    <row r="344" ht="36" customHeight="1" spans="1:7">
      <c r="A344" s="442" t="s">
        <v>673</v>
      </c>
      <c r="B344" s="311" t="s">
        <v>159</v>
      </c>
      <c r="C344" s="312">
        <v>0</v>
      </c>
      <c r="D344" s="312">
        <v>0</v>
      </c>
      <c r="E344" s="308" t="str">
        <f t="shared" si="15"/>
        <v/>
      </c>
      <c r="F344" s="440" t="str">
        <f t="shared" si="16"/>
        <v>否</v>
      </c>
      <c r="G344" s="441" t="str">
        <f t="shared" si="17"/>
        <v>项</v>
      </c>
    </row>
    <row r="345" ht="36" customHeight="1" spans="1:7">
      <c r="A345" s="442" t="s">
        <v>674</v>
      </c>
      <c r="B345" s="311" t="s">
        <v>675</v>
      </c>
      <c r="C345" s="312"/>
      <c r="D345" s="312"/>
      <c r="E345" s="308" t="str">
        <f t="shared" si="15"/>
        <v/>
      </c>
      <c r="F345" s="440" t="str">
        <f t="shared" si="16"/>
        <v>否</v>
      </c>
      <c r="G345" s="441" t="str">
        <f t="shared" si="17"/>
        <v>项</v>
      </c>
    </row>
    <row r="346" ht="36" customHeight="1" spans="1:7">
      <c r="A346" s="439" t="s">
        <v>676</v>
      </c>
      <c r="B346" s="306" t="s">
        <v>677</v>
      </c>
      <c r="C346" s="307">
        <f>SUM(C347:C353)</f>
        <v>0</v>
      </c>
      <c r="D346" s="307">
        <f>SUM(D347:D353)</f>
        <v>0</v>
      </c>
      <c r="E346" s="308" t="str">
        <f t="shared" si="15"/>
        <v/>
      </c>
      <c r="F346" s="440" t="str">
        <f t="shared" si="16"/>
        <v>否</v>
      </c>
      <c r="G346" s="441" t="str">
        <f t="shared" si="17"/>
        <v>款</v>
      </c>
    </row>
    <row r="347" ht="36" customHeight="1" spans="1:7">
      <c r="A347" s="442" t="s">
        <v>678</v>
      </c>
      <c r="B347" s="311" t="s">
        <v>141</v>
      </c>
      <c r="C347" s="312"/>
      <c r="D347" s="312"/>
      <c r="E347" s="308" t="str">
        <f t="shared" si="15"/>
        <v/>
      </c>
      <c r="F347" s="440" t="str">
        <f t="shared" si="16"/>
        <v>否</v>
      </c>
      <c r="G347" s="441" t="str">
        <f t="shared" si="17"/>
        <v>项</v>
      </c>
    </row>
    <row r="348" ht="36" customHeight="1" spans="1:7">
      <c r="A348" s="442" t="s">
        <v>679</v>
      </c>
      <c r="B348" s="311" t="s">
        <v>143</v>
      </c>
      <c r="C348" s="312">
        <v>0</v>
      </c>
      <c r="D348" s="312">
        <v>0</v>
      </c>
      <c r="E348" s="308" t="str">
        <f t="shared" si="15"/>
        <v/>
      </c>
      <c r="F348" s="440" t="str">
        <f t="shared" si="16"/>
        <v>否</v>
      </c>
      <c r="G348" s="441" t="str">
        <f t="shared" si="17"/>
        <v>项</v>
      </c>
    </row>
    <row r="349" ht="36" customHeight="1" spans="1:7">
      <c r="A349" s="442" t="s">
        <v>680</v>
      </c>
      <c r="B349" s="311" t="s">
        <v>145</v>
      </c>
      <c r="C349" s="312">
        <v>0</v>
      </c>
      <c r="D349" s="312">
        <v>0</v>
      </c>
      <c r="E349" s="308" t="str">
        <f t="shared" si="15"/>
        <v/>
      </c>
      <c r="F349" s="440" t="str">
        <f t="shared" si="16"/>
        <v>否</v>
      </c>
      <c r="G349" s="441" t="str">
        <f t="shared" si="17"/>
        <v>项</v>
      </c>
    </row>
    <row r="350" ht="36" customHeight="1" spans="1:7">
      <c r="A350" s="442" t="s">
        <v>681</v>
      </c>
      <c r="B350" s="311" t="s">
        <v>682</v>
      </c>
      <c r="C350" s="312">
        <v>0</v>
      </c>
      <c r="D350" s="312">
        <v>0</v>
      </c>
      <c r="E350" s="308" t="str">
        <f t="shared" si="15"/>
        <v/>
      </c>
      <c r="F350" s="440" t="str">
        <f t="shared" si="16"/>
        <v>否</v>
      </c>
      <c r="G350" s="441" t="str">
        <f t="shared" si="17"/>
        <v>项</v>
      </c>
    </row>
    <row r="351" ht="36" customHeight="1" spans="1:7">
      <c r="A351" s="442" t="s">
        <v>683</v>
      </c>
      <c r="B351" s="311" t="s">
        <v>684</v>
      </c>
      <c r="C351" s="312">
        <v>0</v>
      </c>
      <c r="D351" s="312">
        <v>0</v>
      </c>
      <c r="E351" s="308" t="str">
        <f t="shared" si="15"/>
        <v/>
      </c>
      <c r="F351" s="440" t="str">
        <f t="shared" si="16"/>
        <v>否</v>
      </c>
      <c r="G351" s="441" t="str">
        <f t="shared" si="17"/>
        <v>项</v>
      </c>
    </row>
    <row r="352" ht="36" customHeight="1" spans="1:7">
      <c r="A352" s="442" t="s">
        <v>685</v>
      </c>
      <c r="B352" s="311" t="s">
        <v>159</v>
      </c>
      <c r="C352" s="312"/>
      <c r="D352" s="312"/>
      <c r="E352" s="308" t="str">
        <f t="shared" si="15"/>
        <v/>
      </c>
      <c r="F352" s="440" t="str">
        <f t="shared" si="16"/>
        <v>否</v>
      </c>
      <c r="G352" s="441" t="str">
        <f t="shared" si="17"/>
        <v>项</v>
      </c>
    </row>
    <row r="353" ht="36" customHeight="1" spans="1:7">
      <c r="A353" s="442" t="s">
        <v>686</v>
      </c>
      <c r="B353" s="311" t="s">
        <v>687</v>
      </c>
      <c r="C353" s="312">
        <v>0</v>
      </c>
      <c r="D353" s="312">
        <v>0</v>
      </c>
      <c r="E353" s="308" t="str">
        <f t="shared" si="15"/>
        <v/>
      </c>
      <c r="F353" s="440" t="str">
        <f t="shared" si="16"/>
        <v>否</v>
      </c>
      <c r="G353" s="441" t="str">
        <f t="shared" si="17"/>
        <v>项</v>
      </c>
    </row>
    <row r="354" ht="36" customHeight="1" spans="1:7">
      <c r="A354" s="439" t="s">
        <v>688</v>
      </c>
      <c r="B354" s="306" t="s">
        <v>689</v>
      </c>
      <c r="C354" s="307">
        <f>SUM(C355:C359)</f>
        <v>0</v>
      </c>
      <c r="D354" s="307">
        <f>SUM(D355:D359)</f>
        <v>0</v>
      </c>
      <c r="E354" s="308" t="str">
        <f t="shared" si="15"/>
        <v/>
      </c>
      <c r="F354" s="440" t="str">
        <f t="shared" si="16"/>
        <v>否</v>
      </c>
      <c r="G354" s="441" t="str">
        <f t="shared" si="17"/>
        <v>款</v>
      </c>
    </row>
    <row r="355" ht="36" customHeight="1" spans="1:7">
      <c r="A355" s="442" t="s">
        <v>690</v>
      </c>
      <c r="B355" s="311" t="s">
        <v>141</v>
      </c>
      <c r="C355" s="312">
        <v>0</v>
      </c>
      <c r="D355" s="312">
        <v>0</v>
      </c>
      <c r="E355" s="308" t="str">
        <f t="shared" si="15"/>
        <v/>
      </c>
      <c r="F355" s="440" t="str">
        <f t="shared" si="16"/>
        <v>否</v>
      </c>
      <c r="G355" s="441" t="str">
        <f t="shared" si="17"/>
        <v>项</v>
      </c>
    </row>
    <row r="356" ht="36" customHeight="1" spans="1:7">
      <c r="A356" s="442" t="s">
        <v>691</v>
      </c>
      <c r="B356" s="311" t="s">
        <v>143</v>
      </c>
      <c r="C356" s="312">
        <v>0</v>
      </c>
      <c r="D356" s="312">
        <v>0</v>
      </c>
      <c r="E356" s="308" t="str">
        <f t="shared" si="15"/>
        <v/>
      </c>
      <c r="F356" s="440" t="str">
        <f t="shared" si="16"/>
        <v>否</v>
      </c>
      <c r="G356" s="441" t="str">
        <f t="shared" si="17"/>
        <v>项</v>
      </c>
    </row>
    <row r="357" ht="36" customHeight="1" spans="1:7">
      <c r="A357" s="442" t="s">
        <v>692</v>
      </c>
      <c r="B357" s="311" t="s">
        <v>242</v>
      </c>
      <c r="C357" s="312">
        <v>0</v>
      </c>
      <c r="D357" s="312">
        <v>0</v>
      </c>
      <c r="E357" s="308" t="str">
        <f t="shared" si="15"/>
        <v/>
      </c>
      <c r="F357" s="440" t="str">
        <f t="shared" si="16"/>
        <v>否</v>
      </c>
      <c r="G357" s="441" t="str">
        <f t="shared" si="17"/>
        <v>项</v>
      </c>
    </row>
    <row r="358" ht="36" customHeight="1" spans="1:7">
      <c r="A358" s="442" t="s">
        <v>693</v>
      </c>
      <c r="B358" s="311" t="s">
        <v>694</v>
      </c>
      <c r="C358" s="312">
        <v>0</v>
      </c>
      <c r="D358" s="312">
        <v>0</v>
      </c>
      <c r="E358" s="308" t="str">
        <f t="shared" si="15"/>
        <v/>
      </c>
      <c r="F358" s="440" t="str">
        <f t="shared" si="16"/>
        <v>否</v>
      </c>
      <c r="G358" s="441" t="str">
        <f t="shared" si="17"/>
        <v>项</v>
      </c>
    </row>
    <row r="359" ht="36" customHeight="1" spans="1:7">
      <c r="A359" s="442" t="s">
        <v>695</v>
      </c>
      <c r="B359" s="311" t="s">
        <v>696</v>
      </c>
      <c r="C359" s="312">
        <v>0</v>
      </c>
      <c r="D359" s="312">
        <v>0</v>
      </c>
      <c r="E359" s="308" t="str">
        <f t="shared" si="15"/>
        <v/>
      </c>
      <c r="F359" s="440" t="str">
        <f t="shared" si="16"/>
        <v>否</v>
      </c>
      <c r="G359" s="441" t="str">
        <f t="shared" si="17"/>
        <v>项</v>
      </c>
    </row>
    <row r="360" ht="36" customHeight="1" spans="1:7">
      <c r="A360" s="439" t="s">
        <v>697</v>
      </c>
      <c r="B360" s="306" t="s">
        <v>698</v>
      </c>
      <c r="C360" s="307">
        <f>SUM(C361:C362)</f>
        <v>0</v>
      </c>
      <c r="D360" s="307">
        <f>SUM(D361:D362)</f>
        <v>0</v>
      </c>
      <c r="E360" s="308" t="str">
        <f t="shared" si="15"/>
        <v/>
      </c>
      <c r="F360" s="440" t="str">
        <f t="shared" si="16"/>
        <v>否</v>
      </c>
      <c r="G360" s="441" t="str">
        <f t="shared" si="17"/>
        <v>款</v>
      </c>
    </row>
    <row r="361" ht="36" customHeight="1" spans="1:7">
      <c r="A361" s="442">
        <v>2049902</v>
      </c>
      <c r="B361" s="311" t="s">
        <v>699</v>
      </c>
      <c r="C361" s="312"/>
      <c r="D361" s="312"/>
      <c r="E361" s="308" t="str">
        <f t="shared" si="15"/>
        <v/>
      </c>
      <c r="F361" s="440" t="str">
        <f t="shared" si="16"/>
        <v>否</v>
      </c>
      <c r="G361" s="441" t="str">
        <f t="shared" si="17"/>
        <v>项</v>
      </c>
    </row>
    <row r="362" ht="36" customHeight="1" spans="1:7">
      <c r="A362" s="447" t="s">
        <v>700</v>
      </c>
      <c r="B362" s="311" t="s">
        <v>701</v>
      </c>
      <c r="C362" s="312"/>
      <c r="D362" s="312"/>
      <c r="E362" s="308" t="str">
        <f t="shared" si="15"/>
        <v/>
      </c>
      <c r="F362" s="440" t="str">
        <f t="shared" si="16"/>
        <v>否</v>
      </c>
      <c r="G362" s="441" t="str">
        <f t="shared" si="17"/>
        <v>项</v>
      </c>
    </row>
    <row r="363" ht="36" customHeight="1" spans="1:7">
      <c r="A363" s="439" t="s">
        <v>78</v>
      </c>
      <c r="B363" s="306" t="s">
        <v>79</v>
      </c>
      <c r="C363" s="307">
        <f>SUM(C364,C369,C378,C384,C390,C394,C398,C402,C408,C415)</f>
        <v>49930</v>
      </c>
      <c r="D363" s="307">
        <f>SUM(D364,D369,D378,D384,D390,D394,D398,D402,D408,D415)</f>
        <v>69224</v>
      </c>
      <c r="E363" s="308">
        <f t="shared" si="15"/>
        <v>0.386</v>
      </c>
      <c r="F363" s="440" t="str">
        <f t="shared" si="16"/>
        <v>是</v>
      </c>
      <c r="G363" s="441" t="str">
        <f t="shared" si="17"/>
        <v>类</v>
      </c>
    </row>
    <row r="364" ht="36" customHeight="1" spans="1:7">
      <c r="A364" s="439" t="s">
        <v>702</v>
      </c>
      <c r="B364" s="306" t="s">
        <v>703</v>
      </c>
      <c r="C364" s="307">
        <f>SUM(C365:C368)</f>
        <v>761</v>
      </c>
      <c r="D364" s="307">
        <f>SUM(D365:D368)</f>
        <v>785</v>
      </c>
      <c r="E364" s="308">
        <f t="shared" si="15"/>
        <v>0.032</v>
      </c>
      <c r="F364" s="440" t="str">
        <f t="shared" si="16"/>
        <v>是</v>
      </c>
      <c r="G364" s="441" t="str">
        <f t="shared" si="17"/>
        <v>款</v>
      </c>
    </row>
    <row r="365" ht="36" customHeight="1" spans="1:7">
      <c r="A365" s="442" t="s">
        <v>704</v>
      </c>
      <c r="B365" s="311" t="s">
        <v>141</v>
      </c>
      <c r="C365" s="443">
        <v>221</v>
      </c>
      <c r="D365" s="445">
        <v>240</v>
      </c>
      <c r="E365" s="313">
        <f t="shared" si="15"/>
        <v>0.086</v>
      </c>
      <c r="F365" s="440" t="str">
        <f t="shared" si="16"/>
        <v>是</v>
      </c>
      <c r="G365" s="441" t="str">
        <f t="shared" si="17"/>
        <v>项</v>
      </c>
    </row>
    <row r="366" ht="36" customHeight="1" spans="1:7">
      <c r="A366" s="442" t="s">
        <v>705</v>
      </c>
      <c r="B366" s="311" t="s">
        <v>143</v>
      </c>
      <c r="C366" s="312">
        <v>0</v>
      </c>
      <c r="D366" s="312"/>
      <c r="E366" s="313" t="str">
        <f t="shared" si="15"/>
        <v/>
      </c>
      <c r="F366" s="440" t="str">
        <f t="shared" si="16"/>
        <v>否</v>
      </c>
      <c r="G366" s="441" t="str">
        <f t="shared" si="17"/>
        <v>项</v>
      </c>
    </row>
    <row r="367" ht="36" customHeight="1" spans="1:7">
      <c r="A367" s="442" t="s">
        <v>706</v>
      </c>
      <c r="B367" s="311" t="s">
        <v>145</v>
      </c>
      <c r="C367" s="312"/>
      <c r="D367" s="312"/>
      <c r="E367" s="313" t="str">
        <f t="shared" si="15"/>
        <v/>
      </c>
      <c r="F367" s="440" t="str">
        <f t="shared" si="16"/>
        <v>否</v>
      </c>
      <c r="G367" s="441" t="str">
        <f t="shared" si="17"/>
        <v>项</v>
      </c>
    </row>
    <row r="368" ht="36" customHeight="1" spans="1:7">
      <c r="A368" s="442" t="s">
        <v>707</v>
      </c>
      <c r="B368" s="311" t="s">
        <v>708</v>
      </c>
      <c r="C368" s="312">
        <v>540</v>
      </c>
      <c r="D368" s="445">
        <v>545</v>
      </c>
      <c r="E368" s="313">
        <f t="shared" si="15"/>
        <v>0.009</v>
      </c>
      <c r="F368" s="440" t="str">
        <f t="shared" si="16"/>
        <v>是</v>
      </c>
      <c r="G368" s="441" t="str">
        <f t="shared" si="17"/>
        <v>项</v>
      </c>
    </row>
    <row r="369" ht="36" customHeight="1" spans="1:7">
      <c r="A369" s="439" t="s">
        <v>709</v>
      </c>
      <c r="B369" s="306" t="s">
        <v>710</v>
      </c>
      <c r="C369" s="307">
        <f>SUM(C370:C377)</f>
        <v>46929</v>
      </c>
      <c r="D369" s="307">
        <f>SUM(D370:D377)</f>
        <v>65826</v>
      </c>
      <c r="E369" s="308">
        <f t="shared" si="15"/>
        <v>0.403</v>
      </c>
      <c r="F369" s="440" t="str">
        <f t="shared" si="16"/>
        <v>是</v>
      </c>
      <c r="G369" s="441" t="str">
        <f t="shared" si="17"/>
        <v>款</v>
      </c>
    </row>
    <row r="370" ht="36" customHeight="1" spans="1:7">
      <c r="A370" s="442" t="s">
        <v>711</v>
      </c>
      <c r="B370" s="311" t="s">
        <v>712</v>
      </c>
      <c r="C370" s="443">
        <v>1172</v>
      </c>
      <c r="D370" s="445">
        <v>2727</v>
      </c>
      <c r="E370" s="313">
        <f t="shared" si="15"/>
        <v>1.327</v>
      </c>
      <c r="F370" s="440" t="str">
        <f t="shared" si="16"/>
        <v>是</v>
      </c>
      <c r="G370" s="441" t="str">
        <f t="shared" si="17"/>
        <v>项</v>
      </c>
    </row>
    <row r="371" ht="36" customHeight="1" spans="1:7">
      <c r="A371" s="442" t="s">
        <v>713</v>
      </c>
      <c r="B371" s="311" t="s">
        <v>714</v>
      </c>
      <c r="C371" s="443">
        <v>26507</v>
      </c>
      <c r="D371" s="445">
        <v>36553</v>
      </c>
      <c r="E371" s="313">
        <f t="shared" si="15"/>
        <v>0.379</v>
      </c>
      <c r="F371" s="440" t="str">
        <f t="shared" si="16"/>
        <v>是</v>
      </c>
      <c r="G371" s="441" t="str">
        <f t="shared" si="17"/>
        <v>项</v>
      </c>
    </row>
    <row r="372" ht="36" customHeight="1" spans="1:7">
      <c r="A372" s="442" t="s">
        <v>715</v>
      </c>
      <c r="B372" s="311" t="s">
        <v>716</v>
      </c>
      <c r="C372" s="443">
        <v>12271</v>
      </c>
      <c r="D372" s="445">
        <v>17463</v>
      </c>
      <c r="E372" s="313">
        <f t="shared" si="15"/>
        <v>0.423</v>
      </c>
      <c r="F372" s="440" t="str">
        <f t="shared" si="16"/>
        <v>是</v>
      </c>
      <c r="G372" s="441" t="str">
        <f t="shared" si="17"/>
        <v>项</v>
      </c>
    </row>
    <row r="373" ht="36" customHeight="1" spans="1:7">
      <c r="A373" s="442" t="s">
        <v>717</v>
      </c>
      <c r="B373" s="311" t="s">
        <v>718</v>
      </c>
      <c r="C373" s="443">
        <v>6967</v>
      </c>
      <c r="D373" s="445">
        <v>9020</v>
      </c>
      <c r="E373" s="313">
        <f t="shared" si="15"/>
        <v>0.295</v>
      </c>
      <c r="F373" s="440" t="str">
        <f t="shared" si="16"/>
        <v>是</v>
      </c>
      <c r="G373" s="441" t="str">
        <f t="shared" si="17"/>
        <v>项</v>
      </c>
    </row>
    <row r="374" ht="36" customHeight="1" spans="1:7">
      <c r="A374" s="442" t="s">
        <v>719</v>
      </c>
      <c r="B374" s="311" t="s">
        <v>720</v>
      </c>
      <c r="C374" s="443">
        <v>12</v>
      </c>
      <c r="D374" s="445">
        <v>63</v>
      </c>
      <c r="E374" s="313">
        <f t="shared" si="15"/>
        <v>4.25</v>
      </c>
      <c r="F374" s="440" t="str">
        <f t="shared" si="16"/>
        <v>是</v>
      </c>
      <c r="G374" s="441" t="str">
        <f t="shared" si="17"/>
        <v>项</v>
      </c>
    </row>
    <row r="375" ht="36" customHeight="1" spans="1:7">
      <c r="A375" s="442" t="s">
        <v>721</v>
      </c>
      <c r="B375" s="311" t="s">
        <v>722</v>
      </c>
      <c r="C375" s="312">
        <v>0</v>
      </c>
      <c r="D375" s="312"/>
      <c r="E375" s="308" t="str">
        <f t="shared" si="15"/>
        <v/>
      </c>
      <c r="F375" s="440" t="str">
        <f t="shared" si="16"/>
        <v>否</v>
      </c>
      <c r="G375" s="441" t="str">
        <f t="shared" si="17"/>
        <v>项</v>
      </c>
    </row>
    <row r="376" ht="36" customHeight="1" spans="1:7">
      <c r="A376" s="442" t="s">
        <v>723</v>
      </c>
      <c r="B376" s="311" t="s">
        <v>724</v>
      </c>
      <c r="C376" s="312">
        <v>0</v>
      </c>
      <c r="D376" s="312"/>
      <c r="E376" s="308" t="str">
        <f t="shared" si="15"/>
        <v/>
      </c>
      <c r="F376" s="440" t="str">
        <f t="shared" si="16"/>
        <v>否</v>
      </c>
      <c r="G376" s="441" t="str">
        <f t="shared" si="17"/>
        <v>项</v>
      </c>
    </row>
    <row r="377" ht="36" customHeight="1" spans="1:7">
      <c r="A377" s="442" t="s">
        <v>725</v>
      </c>
      <c r="B377" s="311" t="s">
        <v>726</v>
      </c>
      <c r="C377" s="312"/>
      <c r="D377" s="312"/>
      <c r="E377" s="308" t="str">
        <f t="shared" si="15"/>
        <v/>
      </c>
      <c r="F377" s="440" t="str">
        <f t="shared" si="16"/>
        <v>否</v>
      </c>
      <c r="G377" s="441" t="str">
        <f t="shared" si="17"/>
        <v>项</v>
      </c>
    </row>
    <row r="378" ht="36" customHeight="1" spans="1:7">
      <c r="A378" s="439" t="s">
        <v>727</v>
      </c>
      <c r="B378" s="306" t="s">
        <v>728</v>
      </c>
      <c r="C378" s="307">
        <f>SUM(C379:C383)</f>
        <v>1028</v>
      </c>
      <c r="D378" s="307">
        <f>SUM(D379:D383)</f>
        <v>1438</v>
      </c>
      <c r="E378" s="308">
        <f t="shared" si="15"/>
        <v>0.399</v>
      </c>
      <c r="F378" s="440" t="str">
        <f t="shared" si="16"/>
        <v>是</v>
      </c>
      <c r="G378" s="441" t="str">
        <f t="shared" si="17"/>
        <v>款</v>
      </c>
    </row>
    <row r="379" ht="36" customHeight="1" spans="1:7">
      <c r="A379" s="442" t="s">
        <v>729</v>
      </c>
      <c r="B379" s="311" t="s">
        <v>730</v>
      </c>
      <c r="C379" s="312">
        <v>0</v>
      </c>
      <c r="D379" s="312">
        <v>0</v>
      </c>
      <c r="E379" s="308" t="str">
        <f t="shared" si="15"/>
        <v/>
      </c>
      <c r="F379" s="440" t="str">
        <f t="shared" si="16"/>
        <v>否</v>
      </c>
      <c r="G379" s="441" t="str">
        <f t="shared" si="17"/>
        <v>项</v>
      </c>
    </row>
    <row r="380" ht="36" customHeight="1" spans="1:7">
      <c r="A380" s="442" t="s">
        <v>731</v>
      </c>
      <c r="B380" s="311" t="s">
        <v>732</v>
      </c>
      <c r="C380" s="443">
        <v>1028</v>
      </c>
      <c r="D380" s="445">
        <v>1438</v>
      </c>
      <c r="E380" s="313">
        <f t="shared" si="15"/>
        <v>0.399</v>
      </c>
      <c r="F380" s="440" t="str">
        <f t="shared" si="16"/>
        <v>是</v>
      </c>
      <c r="G380" s="441" t="str">
        <f t="shared" si="17"/>
        <v>项</v>
      </c>
    </row>
    <row r="381" ht="36" customHeight="1" spans="1:7">
      <c r="A381" s="442" t="s">
        <v>733</v>
      </c>
      <c r="B381" s="311" t="s">
        <v>734</v>
      </c>
      <c r="C381" s="312"/>
      <c r="D381" s="312"/>
      <c r="E381" s="308" t="str">
        <f t="shared" si="15"/>
        <v/>
      </c>
      <c r="F381" s="440" t="str">
        <f t="shared" si="16"/>
        <v>否</v>
      </c>
      <c r="G381" s="441" t="str">
        <f t="shared" si="17"/>
        <v>项</v>
      </c>
    </row>
    <row r="382" ht="36" customHeight="1" spans="1:7">
      <c r="A382" s="442" t="s">
        <v>735</v>
      </c>
      <c r="B382" s="311" t="s">
        <v>736</v>
      </c>
      <c r="C382" s="312"/>
      <c r="D382" s="312"/>
      <c r="E382" s="308" t="str">
        <f t="shared" si="15"/>
        <v/>
      </c>
      <c r="F382" s="440" t="str">
        <f t="shared" si="16"/>
        <v>否</v>
      </c>
      <c r="G382" s="441" t="str">
        <f t="shared" si="17"/>
        <v>项</v>
      </c>
    </row>
    <row r="383" ht="36" customHeight="1" spans="1:7">
      <c r="A383" s="442" t="s">
        <v>737</v>
      </c>
      <c r="B383" s="311" t="s">
        <v>738</v>
      </c>
      <c r="C383" s="312"/>
      <c r="D383" s="312"/>
      <c r="E383" s="308" t="str">
        <f t="shared" si="15"/>
        <v/>
      </c>
      <c r="F383" s="440" t="str">
        <f t="shared" si="16"/>
        <v>否</v>
      </c>
      <c r="G383" s="441" t="str">
        <f t="shared" si="17"/>
        <v>项</v>
      </c>
    </row>
    <row r="384" ht="36" customHeight="1" spans="1:7">
      <c r="A384" s="439" t="s">
        <v>739</v>
      </c>
      <c r="B384" s="306" t="s">
        <v>740</v>
      </c>
      <c r="C384" s="307">
        <f>SUM(C385:C389)</f>
        <v>0</v>
      </c>
      <c r="D384" s="307">
        <f>SUM(D385:D389)</f>
        <v>0</v>
      </c>
      <c r="E384" s="308" t="str">
        <f t="shared" si="15"/>
        <v/>
      </c>
      <c r="F384" s="440" t="str">
        <f t="shared" si="16"/>
        <v>否</v>
      </c>
      <c r="G384" s="441" t="str">
        <f t="shared" si="17"/>
        <v>款</v>
      </c>
    </row>
    <row r="385" ht="36" customHeight="1" spans="1:7">
      <c r="A385" s="442" t="s">
        <v>741</v>
      </c>
      <c r="B385" s="311" t="s">
        <v>742</v>
      </c>
      <c r="C385" s="312">
        <v>0</v>
      </c>
      <c r="D385" s="312">
        <v>0</v>
      </c>
      <c r="E385" s="308" t="str">
        <f t="shared" si="15"/>
        <v/>
      </c>
      <c r="F385" s="440" t="str">
        <f t="shared" si="16"/>
        <v>否</v>
      </c>
      <c r="G385" s="441" t="str">
        <f t="shared" si="17"/>
        <v>项</v>
      </c>
    </row>
    <row r="386" ht="36" customHeight="1" spans="1:7">
      <c r="A386" s="442" t="s">
        <v>743</v>
      </c>
      <c r="B386" s="311" t="s">
        <v>744</v>
      </c>
      <c r="C386" s="312"/>
      <c r="D386" s="312"/>
      <c r="E386" s="308" t="str">
        <f t="shared" ref="E386:E449" si="18">IFERROR(D386/C386-1,"")</f>
        <v/>
      </c>
      <c r="F386" s="440" t="str">
        <f t="shared" si="16"/>
        <v>否</v>
      </c>
      <c r="G386" s="441" t="str">
        <f t="shared" si="17"/>
        <v>项</v>
      </c>
    </row>
    <row r="387" ht="36" customHeight="1" spans="1:7">
      <c r="A387" s="442" t="s">
        <v>745</v>
      </c>
      <c r="B387" s="311" t="s">
        <v>746</v>
      </c>
      <c r="C387" s="312">
        <v>0</v>
      </c>
      <c r="D387" s="312">
        <v>0</v>
      </c>
      <c r="E387" s="308" t="str">
        <f t="shared" si="18"/>
        <v/>
      </c>
      <c r="F387" s="440" t="str">
        <f t="shared" si="16"/>
        <v>否</v>
      </c>
      <c r="G387" s="441" t="str">
        <f t="shared" si="17"/>
        <v>项</v>
      </c>
    </row>
    <row r="388" ht="36" customHeight="1" spans="1:7">
      <c r="A388" s="442" t="s">
        <v>747</v>
      </c>
      <c r="B388" s="311" t="s">
        <v>748</v>
      </c>
      <c r="C388" s="312">
        <v>0</v>
      </c>
      <c r="D388" s="312">
        <v>0</v>
      </c>
      <c r="E388" s="308" t="str">
        <f t="shared" si="18"/>
        <v/>
      </c>
      <c r="F388" s="440" t="str">
        <f t="shared" ref="F388:F451" si="19">IF(LEN(A388)=3,"是",IF(B388&lt;&gt;"",IF(SUM(C388:D388)&lt;&gt;0,"是","否"),"是"))</f>
        <v>否</v>
      </c>
      <c r="G388" s="441" t="str">
        <f t="shared" ref="G388:G451" si="20">IF(LEN(A388)=3,"类",IF(LEN(A388)=5,"款","项"))</f>
        <v>项</v>
      </c>
    </row>
    <row r="389" ht="36" customHeight="1" spans="1:7">
      <c r="A389" s="442" t="s">
        <v>749</v>
      </c>
      <c r="B389" s="311" t="s">
        <v>750</v>
      </c>
      <c r="C389" s="312">
        <v>0</v>
      </c>
      <c r="D389" s="312">
        <v>0</v>
      </c>
      <c r="E389" s="308" t="str">
        <f t="shared" si="18"/>
        <v/>
      </c>
      <c r="F389" s="440" t="str">
        <f t="shared" si="19"/>
        <v>否</v>
      </c>
      <c r="G389" s="441" t="str">
        <f t="shared" si="20"/>
        <v>项</v>
      </c>
    </row>
    <row r="390" ht="36" customHeight="1" spans="1:7">
      <c r="A390" s="439" t="s">
        <v>751</v>
      </c>
      <c r="B390" s="306" t="s">
        <v>752</v>
      </c>
      <c r="C390" s="307">
        <f>SUM(C391:C393)</f>
        <v>0</v>
      </c>
      <c r="D390" s="307">
        <f>SUM(D391:D393)</f>
        <v>0</v>
      </c>
      <c r="E390" s="308" t="str">
        <f t="shared" si="18"/>
        <v/>
      </c>
      <c r="F390" s="440" t="str">
        <f t="shared" si="19"/>
        <v>否</v>
      </c>
      <c r="G390" s="441" t="str">
        <f t="shared" si="20"/>
        <v>款</v>
      </c>
    </row>
    <row r="391" ht="36" customHeight="1" spans="1:7">
      <c r="A391" s="442" t="s">
        <v>753</v>
      </c>
      <c r="B391" s="311" t="s">
        <v>754</v>
      </c>
      <c r="C391" s="312"/>
      <c r="D391" s="312"/>
      <c r="E391" s="308" t="str">
        <f t="shared" si="18"/>
        <v/>
      </c>
      <c r="F391" s="440" t="str">
        <f t="shared" si="19"/>
        <v>否</v>
      </c>
      <c r="G391" s="441" t="str">
        <f t="shared" si="20"/>
        <v>项</v>
      </c>
    </row>
    <row r="392" ht="36" customHeight="1" spans="1:7">
      <c r="A392" s="442" t="s">
        <v>755</v>
      </c>
      <c r="B392" s="311" t="s">
        <v>756</v>
      </c>
      <c r="C392" s="312">
        <v>0</v>
      </c>
      <c r="D392" s="312">
        <v>0</v>
      </c>
      <c r="E392" s="308" t="str">
        <f t="shared" si="18"/>
        <v/>
      </c>
      <c r="F392" s="440" t="str">
        <f t="shared" si="19"/>
        <v>否</v>
      </c>
      <c r="G392" s="441" t="str">
        <f t="shared" si="20"/>
        <v>项</v>
      </c>
    </row>
    <row r="393" ht="36" customHeight="1" spans="1:7">
      <c r="A393" s="442" t="s">
        <v>757</v>
      </c>
      <c r="B393" s="311" t="s">
        <v>758</v>
      </c>
      <c r="C393" s="312">
        <v>0</v>
      </c>
      <c r="D393" s="312">
        <v>0</v>
      </c>
      <c r="E393" s="308" t="str">
        <f t="shared" si="18"/>
        <v/>
      </c>
      <c r="F393" s="440" t="str">
        <f t="shared" si="19"/>
        <v>否</v>
      </c>
      <c r="G393" s="441" t="str">
        <f t="shared" si="20"/>
        <v>项</v>
      </c>
    </row>
    <row r="394" ht="36" customHeight="1" spans="1:7">
      <c r="A394" s="439" t="s">
        <v>759</v>
      </c>
      <c r="B394" s="306" t="s">
        <v>760</v>
      </c>
      <c r="C394" s="307">
        <f>SUM(C395:C397)</f>
        <v>0</v>
      </c>
      <c r="D394" s="307">
        <f>SUM(D395:D397)</f>
        <v>0</v>
      </c>
      <c r="E394" s="308" t="str">
        <f t="shared" si="18"/>
        <v/>
      </c>
      <c r="F394" s="440" t="str">
        <f t="shared" si="19"/>
        <v>否</v>
      </c>
      <c r="G394" s="441" t="str">
        <f t="shared" si="20"/>
        <v>款</v>
      </c>
    </row>
    <row r="395" ht="36" customHeight="1" spans="1:7">
      <c r="A395" s="442" t="s">
        <v>761</v>
      </c>
      <c r="B395" s="311" t="s">
        <v>762</v>
      </c>
      <c r="C395" s="312">
        <v>0</v>
      </c>
      <c r="D395" s="312">
        <v>0</v>
      </c>
      <c r="E395" s="308" t="str">
        <f t="shared" si="18"/>
        <v/>
      </c>
      <c r="F395" s="440" t="str">
        <f t="shared" si="19"/>
        <v>否</v>
      </c>
      <c r="G395" s="441" t="str">
        <f t="shared" si="20"/>
        <v>项</v>
      </c>
    </row>
    <row r="396" ht="36" customHeight="1" spans="1:7">
      <c r="A396" s="442" t="s">
        <v>763</v>
      </c>
      <c r="B396" s="311" t="s">
        <v>764</v>
      </c>
      <c r="C396" s="312">
        <v>0</v>
      </c>
      <c r="D396" s="312">
        <v>0</v>
      </c>
      <c r="E396" s="308" t="str">
        <f t="shared" si="18"/>
        <v/>
      </c>
      <c r="F396" s="440" t="str">
        <f t="shared" si="19"/>
        <v>否</v>
      </c>
      <c r="G396" s="441" t="str">
        <f t="shared" si="20"/>
        <v>项</v>
      </c>
    </row>
    <row r="397" ht="36" customHeight="1" spans="1:7">
      <c r="A397" s="442" t="s">
        <v>765</v>
      </c>
      <c r="B397" s="311" t="s">
        <v>766</v>
      </c>
      <c r="C397" s="312">
        <v>0</v>
      </c>
      <c r="D397" s="312">
        <v>0</v>
      </c>
      <c r="E397" s="308" t="str">
        <f t="shared" si="18"/>
        <v/>
      </c>
      <c r="F397" s="440" t="str">
        <f t="shared" si="19"/>
        <v>否</v>
      </c>
      <c r="G397" s="441" t="str">
        <f t="shared" si="20"/>
        <v>项</v>
      </c>
    </row>
    <row r="398" ht="36" customHeight="1" spans="1:7">
      <c r="A398" s="439" t="s">
        <v>767</v>
      </c>
      <c r="B398" s="306" t="s">
        <v>768</v>
      </c>
      <c r="C398" s="307">
        <f>SUM(C399:C401)</f>
        <v>449</v>
      </c>
      <c r="D398" s="307">
        <f>SUM(D399:D401)</f>
        <v>800</v>
      </c>
      <c r="E398" s="308">
        <f t="shared" si="18"/>
        <v>0.782</v>
      </c>
      <c r="F398" s="440" t="str">
        <f t="shared" si="19"/>
        <v>是</v>
      </c>
      <c r="G398" s="441" t="str">
        <f t="shared" si="20"/>
        <v>款</v>
      </c>
    </row>
    <row r="399" ht="36" customHeight="1" spans="1:7">
      <c r="A399" s="442" t="s">
        <v>769</v>
      </c>
      <c r="B399" s="311" t="s">
        <v>770</v>
      </c>
      <c r="C399" s="443">
        <v>449</v>
      </c>
      <c r="D399" s="445">
        <v>800</v>
      </c>
      <c r="E399" s="313">
        <f t="shared" si="18"/>
        <v>0.782</v>
      </c>
      <c r="F399" s="440" t="str">
        <f t="shared" si="19"/>
        <v>是</v>
      </c>
      <c r="G399" s="441" t="str">
        <f t="shared" si="20"/>
        <v>项</v>
      </c>
    </row>
    <row r="400" ht="36" customHeight="1" spans="1:7">
      <c r="A400" s="442" t="s">
        <v>771</v>
      </c>
      <c r="B400" s="311" t="s">
        <v>772</v>
      </c>
      <c r="C400" s="312">
        <v>0</v>
      </c>
      <c r="D400" s="312">
        <v>0</v>
      </c>
      <c r="E400" s="308" t="str">
        <f t="shared" si="18"/>
        <v/>
      </c>
      <c r="F400" s="440" t="str">
        <f t="shared" si="19"/>
        <v>否</v>
      </c>
      <c r="G400" s="441" t="str">
        <f t="shared" si="20"/>
        <v>项</v>
      </c>
    </row>
    <row r="401" ht="36" customHeight="1" spans="1:7">
      <c r="A401" s="442" t="s">
        <v>773</v>
      </c>
      <c r="B401" s="311" t="s">
        <v>774</v>
      </c>
      <c r="C401" s="312">
        <v>0</v>
      </c>
      <c r="D401" s="312">
        <v>0</v>
      </c>
      <c r="E401" s="308" t="str">
        <f t="shared" si="18"/>
        <v/>
      </c>
      <c r="F401" s="440" t="str">
        <f t="shared" si="19"/>
        <v>否</v>
      </c>
      <c r="G401" s="441" t="str">
        <f t="shared" si="20"/>
        <v>项</v>
      </c>
    </row>
    <row r="402" ht="36" customHeight="1" spans="1:7">
      <c r="A402" s="439" t="s">
        <v>775</v>
      </c>
      <c r="B402" s="306" t="s">
        <v>776</v>
      </c>
      <c r="C402" s="307">
        <f>SUM(C403:C407)</f>
        <v>243</v>
      </c>
      <c r="D402" s="307">
        <f>SUM(D403:D407)</f>
        <v>250</v>
      </c>
      <c r="E402" s="308">
        <f t="shared" si="18"/>
        <v>0.029</v>
      </c>
      <c r="F402" s="440" t="str">
        <f t="shared" si="19"/>
        <v>是</v>
      </c>
      <c r="G402" s="441" t="str">
        <f t="shared" si="20"/>
        <v>款</v>
      </c>
    </row>
    <row r="403" ht="36" customHeight="1" spans="1:7">
      <c r="A403" s="442" t="s">
        <v>777</v>
      </c>
      <c r="B403" s="311" t="s">
        <v>778</v>
      </c>
      <c r="C403" s="312"/>
      <c r="D403" s="312"/>
      <c r="E403" s="308" t="str">
        <f t="shared" si="18"/>
        <v/>
      </c>
      <c r="F403" s="440" t="str">
        <f t="shared" si="19"/>
        <v>否</v>
      </c>
      <c r="G403" s="441" t="str">
        <f t="shared" si="20"/>
        <v>项</v>
      </c>
    </row>
    <row r="404" ht="36" customHeight="1" spans="1:7">
      <c r="A404" s="442" t="s">
        <v>779</v>
      </c>
      <c r="B404" s="311" t="s">
        <v>780</v>
      </c>
      <c r="C404" s="443">
        <v>243</v>
      </c>
      <c r="D404" s="445">
        <v>250</v>
      </c>
      <c r="E404" s="313">
        <f t="shared" si="18"/>
        <v>0.029</v>
      </c>
      <c r="F404" s="440" t="str">
        <f t="shared" si="19"/>
        <v>是</v>
      </c>
      <c r="G404" s="441" t="str">
        <f t="shared" si="20"/>
        <v>项</v>
      </c>
    </row>
    <row r="405" ht="36" customHeight="1" spans="1:7">
      <c r="A405" s="442" t="s">
        <v>781</v>
      </c>
      <c r="B405" s="311" t="s">
        <v>782</v>
      </c>
      <c r="C405" s="312"/>
      <c r="D405" s="312"/>
      <c r="E405" s="308" t="str">
        <f t="shared" si="18"/>
        <v/>
      </c>
      <c r="F405" s="440" t="str">
        <f t="shared" si="19"/>
        <v>否</v>
      </c>
      <c r="G405" s="441" t="str">
        <f t="shared" si="20"/>
        <v>项</v>
      </c>
    </row>
    <row r="406" ht="36" customHeight="1" spans="1:7">
      <c r="A406" s="442" t="s">
        <v>783</v>
      </c>
      <c r="B406" s="311" t="s">
        <v>784</v>
      </c>
      <c r="C406" s="312">
        <v>0</v>
      </c>
      <c r="D406" s="312">
        <v>0</v>
      </c>
      <c r="E406" s="308" t="str">
        <f t="shared" si="18"/>
        <v/>
      </c>
      <c r="F406" s="440" t="str">
        <f t="shared" si="19"/>
        <v>否</v>
      </c>
      <c r="G406" s="441" t="str">
        <f t="shared" si="20"/>
        <v>项</v>
      </c>
    </row>
    <row r="407" ht="36" customHeight="1" spans="1:7">
      <c r="A407" s="442" t="s">
        <v>785</v>
      </c>
      <c r="B407" s="311" t="s">
        <v>786</v>
      </c>
      <c r="C407" s="312"/>
      <c r="D407" s="312"/>
      <c r="E407" s="308" t="str">
        <f t="shared" si="18"/>
        <v/>
      </c>
      <c r="F407" s="440" t="str">
        <f t="shared" si="19"/>
        <v>否</v>
      </c>
      <c r="G407" s="441" t="str">
        <f t="shared" si="20"/>
        <v>项</v>
      </c>
    </row>
    <row r="408" ht="36" customHeight="1" spans="1:7">
      <c r="A408" s="439" t="s">
        <v>787</v>
      </c>
      <c r="B408" s="306" t="s">
        <v>788</v>
      </c>
      <c r="C408" s="307">
        <f>SUM(C409:C414)</f>
        <v>520</v>
      </c>
      <c r="D408" s="307">
        <f>SUM(D409:D414)</f>
        <v>125</v>
      </c>
      <c r="E408" s="308">
        <f t="shared" si="18"/>
        <v>-0.76</v>
      </c>
      <c r="F408" s="440" t="str">
        <f t="shared" si="19"/>
        <v>是</v>
      </c>
      <c r="G408" s="441" t="str">
        <f t="shared" si="20"/>
        <v>款</v>
      </c>
    </row>
    <row r="409" s="425" customFormat="1" ht="36" customHeight="1" spans="1:7">
      <c r="A409" s="442" t="s">
        <v>789</v>
      </c>
      <c r="B409" s="311" t="s">
        <v>790</v>
      </c>
      <c r="C409" s="312">
        <v>0</v>
      </c>
      <c r="D409" s="312">
        <v>0</v>
      </c>
      <c r="E409" s="308" t="str">
        <f t="shared" si="18"/>
        <v/>
      </c>
      <c r="F409" s="440" t="str">
        <f t="shared" si="19"/>
        <v>否</v>
      </c>
      <c r="G409" s="441" t="str">
        <f t="shared" si="20"/>
        <v>项</v>
      </c>
    </row>
    <row r="410" ht="36" customHeight="1" spans="1:7">
      <c r="A410" s="442" t="s">
        <v>791</v>
      </c>
      <c r="B410" s="311" t="s">
        <v>792</v>
      </c>
      <c r="C410" s="312">
        <v>0</v>
      </c>
      <c r="D410" s="312">
        <v>0</v>
      </c>
      <c r="E410" s="308" t="str">
        <f t="shared" si="18"/>
        <v/>
      </c>
      <c r="F410" s="440" t="str">
        <f t="shared" si="19"/>
        <v>否</v>
      </c>
      <c r="G410" s="441" t="str">
        <f t="shared" si="20"/>
        <v>项</v>
      </c>
    </row>
    <row r="411" ht="36" customHeight="1" spans="1:7">
      <c r="A411" s="442" t="s">
        <v>793</v>
      </c>
      <c r="B411" s="311" t="s">
        <v>794</v>
      </c>
      <c r="C411" s="312">
        <v>0</v>
      </c>
      <c r="D411" s="312">
        <v>0</v>
      </c>
      <c r="E411" s="308" t="str">
        <f t="shared" si="18"/>
        <v/>
      </c>
      <c r="F411" s="440" t="str">
        <f t="shared" si="19"/>
        <v>否</v>
      </c>
      <c r="G411" s="441" t="str">
        <f t="shared" si="20"/>
        <v>项</v>
      </c>
    </row>
    <row r="412" s="425" customFormat="1" ht="36" customHeight="1" spans="1:7">
      <c r="A412" s="442" t="s">
        <v>795</v>
      </c>
      <c r="B412" s="311" t="s">
        <v>796</v>
      </c>
      <c r="C412" s="312">
        <v>0</v>
      </c>
      <c r="D412" s="312">
        <v>0</v>
      </c>
      <c r="E412" s="308" t="str">
        <f t="shared" si="18"/>
        <v/>
      </c>
      <c r="F412" s="440" t="str">
        <f t="shared" si="19"/>
        <v>否</v>
      </c>
      <c r="G412" s="441" t="str">
        <f t="shared" si="20"/>
        <v>项</v>
      </c>
    </row>
    <row r="413" ht="36" customHeight="1" spans="1:7">
      <c r="A413" s="442" t="s">
        <v>797</v>
      </c>
      <c r="B413" s="311" t="s">
        <v>798</v>
      </c>
      <c r="C413" s="443">
        <v>230</v>
      </c>
      <c r="D413" s="445">
        <v>120</v>
      </c>
      <c r="E413" s="313">
        <f t="shared" si="18"/>
        <v>-0.478</v>
      </c>
      <c r="F413" s="440" t="str">
        <f t="shared" si="19"/>
        <v>是</v>
      </c>
      <c r="G413" s="441" t="str">
        <f t="shared" si="20"/>
        <v>项</v>
      </c>
    </row>
    <row r="414" ht="36" customHeight="1" spans="1:7">
      <c r="A414" s="442" t="s">
        <v>799</v>
      </c>
      <c r="B414" s="311" t="s">
        <v>800</v>
      </c>
      <c r="C414" s="443">
        <v>290</v>
      </c>
      <c r="D414" s="445">
        <v>5</v>
      </c>
      <c r="E414" s="313">
        <f t="shared" si="18"/>
        <v>-0.983</v>
      </c>
      <c r="F414" s="440" t="str">
        <f t="shared" si="19"/>
        <v>是</v>
      </c>
      <c r="G414" s="441" t="str">
        <f t="shared" si="20"/>
        <v>项</v>
      </c>
    </row>
    <row r="415" ht="36" customHeight="1" spans="1:7">
      <c r="A415" s="439" t="s">
        <v>801</v>
      </c>
      <c r="B415" s="306" t="s">
        <v>802</v>
      </c>
      <c r="C415" s="307">
        <f>SUM(C416)</f>
        <v>0</v>
      </c>
      <c r="D415" s="307">
        <f>SUM(D416)</f>
        <v>0</v>
      </c>
      <c r="E415" s="308" t="str">
        <f t="shared" si="18"/>
        <v/>
      </c>
      <c r="F415" s="440" t="str">
        <f t="shared" si="19"/>
        <v>否</v>
      </c>
      <c r="G415" s="441" t="str">
        <f t="shared" si="20"/>
        <v>款</v>
      </c>
    </row>
    <row r="416" ht="36" customHeight="1" spans="1:7">
      <c r="A416" s="311">
        <v>2059999</v>
      </c>
      <c r="B416" s="311" t="s">
        <v>803</v>
      </c>
      <c r="C416" s="312"/>
      <c r="D416" s="312"/>
      <c r="E416" s="308" t="str">
        <f t="shared" si="18"/>
        <v/>
      </c>
      <c r="F416" s="440" t="str">
        <f t="shared" si="19"/>
        <v>否</v>
      </c>
      <c r="G416" s="441" t="str">
        <f t="shared" si="20"/>
        <v>项</v>
      </c>
    </row>
    <row r="417" ht="36" customHeight="1" spans="1:7">
      <c r="A417" s="439" t="s">
        <v>80</v>
      </c>
      <c r="B417" s="306" t="s">
        <v>81</v>
      </c>
      <c r="C417" s="307">
        <f>SUM(C418,C423,C432,C438,C443,C448,C453,C460,C464,C468)</f>
        <v>325</v>
      </c>
      <c r="D417" s="307">
        <f>SUM(D418,D423,D432,D438,D443,D448,D453,D460,D464,D468)</f>
        <v>317</v>
      </c>
      <c r="E417" s="308">
        <f t="shared" si="18"/>
        <v>-0.025</v>
      </c>
      <c r="F417" s="440" t="str">
        <f t="shared" si="19"/>
        <v>是</v>
      </c>
      <c r="G417" s="441" t="str">
        <f t="shared" si="20"/>
        <v>类</v>
      </c>
    </row>
    <row r="418" ht="36" customHeight="1" spans="1:7">
      <c r="A418" s="439" t="s">
        <v>804</v>
      </c>
      <c r="B418" s="306" t="s">
        <v>805</v>
      </c>
      <c r="C418" s="307">
        <f>SUM(C419:C422)</f>
        <v>58</v>
      </c>
      <c r="D418" s="307">
        <f>SUM(D419:D422)</f>
        <v>65</v>
      </c>
      <c r="E418" s="308">
        <f t="shared" si="18"/>
        <v>0.121</v>
      </c>
      <c r="F418" s="440" t="str">
        <f t="shared" si="19"/>
        <v>是</v>
      </c>
      <c r="G418" s="441" t="str">
        <f t="shared" si="20"/>
        <v>款</v>
      </c>
    </row>
    <row r="419" ht="36" customHeight="1" spans="1:7">
      <c r="A419" s="442" t="s">
        <v>806</v>
      </c>
      <c r="B419" s="311" t="s">
        <v>141</v>
      </c>
      <c r="C419" s="443">
        <v>58</v>
      </c>
      <c r="D419" s="445">
        <v>65</v>
      </c>
      <c r="E419" s="313">
        <f t="shared" si="18"/>
        <v>0.121</v>
      </c>
      <c r="F419" s="440" t="str">
        <f t="shared" si="19"/>
        <v>是</v>
      </c>
      <c r="G419" s="441" t="str">
        <f t="shared" si="20"/>
        <v>项</v>
      </c>
    </row>
    <row r="420" ht="36" customHeight="1" spans="1:7">
      <c r="A420" s="442" t="s">
        <v>807</v>
      </c>
      <c r="B420" s="311" t="s">
        <v>143</v>
      </c>
      <c r="C420" s="312"/>
      <c r="D420" s="312"/>
      <c r="E420" s="308" t="str">
        <f t="shared" si="18"/>
        <v/>
      </c>
      <c r="F420" s="440" t="str">
        <f t="shared" si="19"/>
        <v>否</v>
      </c>
      <c r="G420" s="441" t="str">
        <f t="shared" si="20"/>
        <v>项</v>
      </c>
    </row>
    <row r="421" ht="36" customHeight="1" spans="1:7">
      <c r="A421" s="442" t="s">
        <v>808</v>
      </c>
      <c r="B421" s="311" t="s">
        <v>145</v>
      </c>
      <c r="C421" s="312"/>
      <c r="D421" s="312"/>
      <c r="E421" s="308" t="str">
        <f t="shared" si="18"/>
        <v/>
      </c>
      <c r="F421" s="440" t="str">
        <f t="shared" si="19"/>
        <v>否</v>
      </c>
      <c r="G421" s="441" t="str">
        <f t="shared" si="20"/>
        <v>项</v>
      </c>
    </row>
    <row r="422" ht="36" customHeight="1" spans="1:7">
      <c r="A422" s="442" t="s">
        <v>809</v>
      </c>
      <c r="B422" s="311" t="s">
        <v>810</v>
      </c>
      <c r="C422" s="312"/>
      <c r="D422" s="312"/>
      <c r="E422" s="308" t="str">
        <f t="shared" si="18"/>
        <v/>
      </c>
      <c r="F422" s="440" t="str">
        <f t="shared" si="19"/>
        <v>否</v>
      </c>
      <c r="G422" s="441" t="str">
        <f t="shared" si="20"/>
        <v>项</v>
      </c>
    </row>
    <row r="423" ht="36" customHeight="1" spans="1:7">
      <c r="A423" s="439" t="s">
        <v>811</v>
      </c>
      <c r="B423" s="306" t="s">
        <v>812</v>
      </c>
      <c r="C423" s="307">
        <f>SUM(C424:C431)</f>
        <v>0</v>
      </c>
      <c r="D423" s="307">
        <f>SUM(D424:D431)</f>
        <v>0</v>
      </c>
      <c r="E423" s="308" t="str">
        <f t="shared" si="18"/>
        <v/>
      </c>
      <c r="F423" s="440" t="str">
        <f t="shared" si="19"/>
        <v>否</v>
      </c>
      <c r="G423" s="441" t="str">
        <f t="shared" si="20"/>
        <v>款</v>
      </c>
    </row>
    <row r="424" ht="36" customHeight="1" spans="1:7">
      <c r="A424" s="442" t="s">
        <v>813</v>
      </c>
      <c r="B424" s="311" t="s">
        <v>814</v>
      </c>
      <c r="C424" s="312"/>
      <c r="D424" s="312"/>
      <c r="E424" s="308" t="str">
        <f t="shared" si="18"/>
        <v/>
      </c>
      <c r="F424" s="440" t="str">
        <f t="shared" si="19"/>
        <v>否</v>
      </c>
      <c r="G424" s="441" t="str">
        <f t="shared" si="20"/>
        <v>项</v>
      </c>
    </row>
    <row r="425" ht="36" customHeight="1" spans="1:7">
      <c r="A425" s="442" t="s">
        <v>815</v>
      </c>
      <c r="B425" s="311" t="s">
        <v>816</v>
      </c>
      <c r="C425" s="312">
        <v>0</v>
      </c>
      <c r="D425" s="312">
        <v>0</v>
      </c>
      <c r="E425" s="308" t="str">
        <f t="shared" si="18"/>
        <v/>
      </c>
      <c r="F425" s="440" t="str">
        <f t="shared" si="19"/>
        <v>否</v>
      </c>
      <c r="G425" s="441" t="str">
        <f t="shared" si="20"/>
        <v>项</v>
      </c>
    </row>
    <row r="426" ht="36" customHeight="1" spans="1:7">
      <c r="A426" s="442" t="s">
        <v>817</v>
      </c>
      <c r="B426" s="311" t="s">
        <v>818</v>
      </c>
      <c r="C426" s="312">
        <v>0</v>
      </c>
      <c r="D426" s="312">
        <v>0</v>
      </c>
      <c r="E426" s="308" t="str">
        <f t="shared" si="18"/>
        <v/>
      </c>
      <c r="F426" s="440" t="str">
        <f t="shared" si="19"/>
        <v>否</v>
      </c>
      <c r="G426" s="441" t="str">
        <f t="shared" si="20"/>
        <v>项</v>
      </c>
    </row>
    <row r="427" ht="36" customHeight="1" spans="1:7">
      <c r="A427" s="442" t="s">
        <v>819</v>
      </c>
      <c r="B427" s="311" t="s">
        <v>820</v>
      </c>
      <c r="C427" s="312">
        <v>0</v>
      </c>
      <c r="D427" s="312">
        <v>0</v>
      </c>
      <c r="E427" s="308" t="str">
        <f t="shared" si="18"/>
        <v/>
      </c>
      <c r="F427" s="440" t="str">
        <f t="shared" si="19"/>
        <v>否</v>
      </c>
      <c r="G427" s="441" t="str">
        <f t="shared" si="20"/>
        <v>项</v>
      </c>
    </row>
    <row r="428" ht="36" customHeight="1" spans="1:7">
      <c r="A428" s="442" t="s">
        <v>821</v>
      </c>
      <c r="B428" s="311" t="s">
        <v>822</v>
      </c>
      <c r="C428" s="312"/>
      <c r="D428" s="312"/>
      <c r="E428" s="308" t="str">
        <f t="shared" si="18"/>
        <v/>
      </c>
      <c r="F428" s="440" t="str">
        <f t="shared" si="19"/>
        <v>否</v>
      </c>
      <c r="G428" s="441" t="str">
        <f t="shared" si="20"/>
        <v>项</v>
      </c>
    </row>
    <row r="429" ht="36" customHeight="1" spans="1:7">
      <c r="A429" s="442" t="s">
        <v>823</v>
      </c>
      <c r="B429" s="311" t="s">
        <v>824</v>
      </c>
      <c r="C429" s="312">
        <v>0</v>
      </c>
      <c r="D429" s="312">
        <v>0</v>
      </c>
      <c r="E429" s="308" t="str">
        <f t="shared" si="18"/>
        <v/>
      </c>
      <c r="F429" s="440" t="str">
        <f t="shared" si="19"/>
        <v>否</v>
      </c>
      <c r="G429" s="441" t="str">
        <f t="shared" si="20"/>
        <v>项</v>
      </c>
    </row>
    <row r="430" ht="36" customHeight="1" spans="1:7">
      <c r="A430" s="446">
        <v>2060208</v>
      </c>
      <c r="B430" s="448" t="s">
        <v>825</v>
      </c>
      <c r="C430" s="312">
        <v>0</v>
      </c>
      <c r="D430" s="312">
        <v>0</v>
      </c>
      <c r="E430" s="308" t="str">
        <f t="shared" si="18"/>
        <v/>
      </c>
      <c r="F430" s="440" t="str">
        <f t="shared" si="19"/>
        <v>否</v>
      </c>
      <c r="G430" s="441" t="str">
        <f t="shared" si="20"/>
        <v>项</v>
      </c>
    </row>
    <row r="431" ht="36" customHeight="1" spans="1:7">
      <c r="A431" s="442" t="s">
        <v>826</v>
      </c>
      <c r="B431" s="311" t="s">
        <v>827</v>
      </c>
      <c r="C431" s="312"/>
      <c r="D431" s="312"/>
      <c r="E431" s="308" t="str">
        <f t="shared" si="18"/>
        <v/>
      </c>
      <c r="F431" s="440" t="str">
        <f t="shared" si="19"/>
        <v>否</v>
      </c>
      <c r="G431" s="441" t="str">
        <f t="shared" si="20"/>
        <v>项</v>
      </c>
    </row>
    <row r="432" ht="36" customHeight="1" spans="1:7">
      <c r="A432" s="439" t="s">
        <v>828</v>
      </c>
      <c r="B432" s="306" t="s">
        <v>829</v>
      </c>
      <c r="C432" s="307">
        <f>SUM(C433:C437)</f>
        <v>0</v>
      </c>
      <c r="D432" s="307">
        <f>SUM(D433:D437)</f>
        <v>0</v>
      </c>
      <c r="E432" s="308" t="str">
        <f t="shared" si="18"/>
        <v/>
      </c>
      <c r="F432" s="440" t="str">
        <f t="shared" si="19"/>
        <v>否</v>
      </c>
      <c r="G432" s="441" t="str">
        <f t="shared" si="20"/>
        <v>款</v>
      </c>
    </row>
    <row r="433" ht="36" customHeight="1" spans="1:7">
      <c r="A433" s="442" t="s">
        <v>830</v>
      </c>
      <c r="B433" s="311" t="s">
        <v>814</v>
      </c>
      <c r="C433" s="312"/>
      <c r="D433" s="312"/>
      <c r="E433" s="308" t="str">
        <f t="shared" si="18"/>
        <v/>
      </c>
      <c r="F433" s="440" t="str">
        <f t="shared" si="19"/>
        <v>否</v>
      </c>
      <c r="G433" s="441" t="str">
        <f t="shared" si="20"/>
        <v>项</v>
      </c>
    </row>
    <row r="434" ht="36" customHeight="1" spans="1:7">
      <c r="A434" s="442" t="s">
        <v>831</v>
      </c>
      <c r="B434" s="311" t="s">
        <v>832</v>
      </c>
      <c r="C434" s="312"/>
      <c r="D434" s="312"/>
      <c r="E434" s="308" t="str">
        <f t="shared" si="18"/>
        <v/>
      </c>
      <c r="F434" s="440" t="str">
        <f t="shared" si="19"/>
        <v>否</v>
      </c>
      <c r="G434" s="441" t="str">
        <f t="shared" si="20"/>
        <v>项</v>
      </c>
    </row>
    <row r="435" ht="36" customHeight="1" spans="1:7">
      <c r="A435" s="442" t="s">
        <v>833</v>
      </c>
      <c r="B435" s="311" t="s">
        <v>834</v>
      </c>
      <c r="C435" s="312">
        <v>0</v>
      </c>
      <c r="D435" s="312">
        <v>0</v>
      </c>
      <c r="E435" s="308" t="str">
        <f t="shared" si="18"/>
        <v/>
      </c>
      <c r="F435" s="440" t="str">
        <f t="shared" si="19"/>
        <v>否</v>
      </c>
      <c r="G435" s="441" t="str">
        <f t="shared" si="20"/>
        <v>项</v>
      </c>
    </row>
    <row r="436" ht="36" customHeight="1" spans="1:7">
      <c r="A436" s="442" t="s">
        <v>835</v>
      </c>
      <c r="B436" s="311" t="s">
        <v>836</v>
      </c>
      <c r="C436" s="312">
        <v>0</v>
      </c>
      <c r="D436" s="312">
        <v>0</v>
      </c>
      <c r="E436" s="308" t="str">
        <f t="shared" si="18"/>
        <v/>
      </c>
      <c r="F436" s="440" t="str">
        <f t="shared" si="19"/>
        <v>否</v>
      </c>
      <c r="G436" s="441" t="str">
        <f t="shared" si="20"/>
        <v>项</v>
      </c>
    </row>
    <row r="437" ht="36" customHeight="1" spans="1:7">
      <c r="A437" s="442" t="s">
        <v>837</v>
      </c>
      <c r="B437" s="311" t="s">
        <v>838</v>
      </c>
      <c r="C437" s="312">
        <v>0</v>
      </c>
      <c r="D437" s="312">
        <v>0</v>
      </c>
      <c r="E437" s="308" t="str">
        <f t="shared" si="18"/>
        <v/>
      </c>
      <c r="F437" s="440" t="str">
        <f t="shared" si="19"/>
        <v>否</v>
      </c>
      <c r="G437" s="441" t="str">
        <f t="shared" si="20"/>
        <v>项</v>
      </c>
    </row>
    <row r="438" ht="36" customHeight="1" spans="1:7">
      <c r="A438" s="439" t="s">
        <v>839</v>
      </c>
      <c r="B438" s="306" t="s">
        <v>840</v>
      </c>
      <c r="C438" s="307">
        <f>SUM(C439:C442)</f>
        <v>36</v>
      </c>
      <c r="D438" s="307">
        <f>SUM(D439:D442)</f>
        <v>30</v>
      </c>
      <c r="E438" s="308">
        <f t="shared" si="18"/>
        <v>-0.167</v>
      </c>
      <c r="F438" s="440" t="str">
        <f t="shared" si="19"/>
        <v>是</v>
      </c>
      <c r="G438" s="441" t="str">
        <f t="shared" si="20"/>
        <v>款</v>
      </c>
    </row>
    <row r="439" ht="36" customHeight="1" spans="1:7">
      <c r="A439" s="442" t="s">
        <v>841</v>
      </c>
      <c r="B439" s="311" t="s">
        <v>814</v>
      </c>
      <c r="C439" s="312"/>
      <c r="D439" s="312"/>
      <c r="E439" s="308" t="str">
        <f t="shared" si="18"/>
        <v/>
      </c>
      <c r="F439" s="440" t="str">
        <f t="shared" si="19"/>
        <v>否</v>
      </c>
      <c r="G439" s="441" t="str">
        <f t="shared" si="20"/>
        <v>项</v>
      </c>
    </row>
    <row r="440" ht="36" customHeight="1" spans="1:7">
      <c r="A440" s="442" t="s">
        <v>842</v>
      </c>
      <c r="B440" s="311" t="s">
        <v>843</v>
      </c>
      <c r="C440" s="312"/>
      <c r="D440" s="312"/>
      <c r="E440" s="308" t="str">
        <f t="shared" si="18"/>
        <v/>
      </c>
      <c r="F440" s="440" t="str">
        <f t="shared" si="19"/>
        <v>否</v>
      </c>
      <c r="G440" s="441" t="str">
        <f t="shared" si="20"/>
        <v>项</v>
      </c>
    </row>
    <row r="441" ht="36" customHeight="1" spans="1:7">
      <c r="A441" s="449">
        <v>2060405</v>
      </c>
      <c r="B441" s="311" t="s">
        <v>844</v>
      </c>
      <c r="C441" s="312"/>
      <c r="D441" s="312"/>
      <c r="E441" s="308" t="str">
        <f t="shared" si="18"/>
        <v/>
      </c>
      <c r="F441" s="440" t="str">
        <f t="shared" si="19"/>
        <v>否</v>
      </c>
      <c r="G441" s="441" t="str">
        <f t="shared" si="20"/>
        <v>项</v>
      </c>
    </row>
    <row r="442" ht="36" customHeight="1" spans="1:7">
      <c r="A442" s="442" t="s">
        <v>845</v>
      </c>
      <c r="B442" s="311" t="s">
        <v>846</v>
      </c>
      <c r="C442" s="443">
        <v>36</v>
      </c>
      <c r="D442" s="445">
        <v>30</v>
      </c>
      <c r="E442" s="313">
        <f t="shared" si="18"/>
        <v>-0.167</v>
      </c>
      <c r="F442" s="440" t="str">
        <f t="shared" si="19"/>
        <v>是</v>
      </c>
      <c r="G442" s="441" t="str">
        <f t="shared" si="20"/>
        <v>项</v>
      </c>
    </row>
    <row r="443" ht="36" customHeight="1" spans="1:7">
      <c r="A443" s="439" t="s">
        <v>847</v>
      </c>
      <c r="B443" s="306" t="s">
        <v>848</v>
      </c>
      <c r="C443" s="307">
        <f>SUM(C444:C447)</f>
        <v>0</v>
      </c>
      <c r="D443" s="307">
        <f>SUM(D444:D447)</f>
        <v>0</v>
      </c>
      <c r="E443" s="308" t="str">
        <f t="shared" si="18"/>
        <v/>
      </c>
      <c r="F443" s="440" t="str">
        <f t="shared" si="19"/>
        <v>否</v>
      </c>
      <c r="G443" s="441" t="str">
        <f t="shared" si="20"/>
        <v>款</v>
      </c>
    </row>
    <row r="444" ht="36" customHeight="1" spans="1:7">
      <c r="A444" s="442" t="s">
        <v>849</v>
      </c>
      <c r="B444" s="311" t="s">
        <v>814</v>
      </c>
      <c r="C444" s="312"/>
      <c r="D444" s="312"/>
      <c r="E444" s="308" t="str">
        <f t="shared" si="18"/>
        <v/>
      </c>
      <c r="F444" s="440" t="str">
        <f t="shared" si="19"/>
        <v>否</v>
      </c>
      <c r="G444" s="441" t="str">
        <f t="shared" si="20"/>
        <v>项</v>
      </c>
    </row>
    <row r="445" ht="36" customHeight="1" spans="1:7">
      <c r="A445" s="442" t="s">
        <v>850</v>
      </c>
      <c r="B445" s="311" t="s">
        <v>851</v>
      </c>
      <c r="C445" s="312">
        <v>0</v>
      </c>
      <c r="D445" s="312">
        <v>0</v>
      </c>
      <c r="E445" s="308" t="str">
        <f t="shared" si="18"/>
        <v/>
      </c>
      <c r="F445" s="440" t="str">
        <f t="shared" si="19"/>
        <v>否</v>
      </c>
      <c r="G445" s="441" t="str">
        <f t="shared" si="20"/>
        <v>项</v>
      </c>
    </row>
    <row r="446" ht="36" customHeight="1" spans="1:7">
      <c r="A446" s="442" t="s">
        <v>852</v>
      </c>
      <c r="B446" s="311" t="s">
        <v>853</v>
      </c>
      <c r="C446" s="312"/>
      <c r="D446" s="312"/>
      <c r="E446" s="308" t="str">
        <f t="shared" si="18"/>
        <v/>
      </c>
      <c r="F446" s="440" t="str">
        <f t="shared" si="19"/>
        <v>否</v>
      </c>
      <c r="G446" s="441" t="str">
        <f t="shared" si="20"/>
        <v>项</v>
      </c>
    </row>
    <row r="447" ht="36" customHeight="1" spans="1:7">
      <c r="A447" s="442" t="s">
        <v>854</v>
      </c>
      <c r="B447" s="311" t="s">
        <v>855</v>
      </c>
      <c r="C447" s="312"/>
      <c r="D447" s="312"/>
      <c r="E447" s="308" t="str">
        <f t="shared" si="18"/>
        <v/>
      </c>
      <c r="F447" s="440" t="str">
        <f t="shared" si="19"/>
        <v>否</v>
      </c>
      <c r="G447" s="441" t="str">
        <f t="shared" si="20"/>
        <v>项</v>
      </c>
    </row>
    <row r="448" ht="36" customHeight="1" spans="1:7">
      <c r="A448" s="439" t="s">
        <v>856</v>
      </c>
      <c r="B448" s="306" t="s">
        <v>857</v>
      </c>
      <c r="C448" s="307">
        <f>SUM(C449:C452)</f>
        <v>0</v>
      </c>
      <c r="D448" s="307">
        <f>SUM(D449:D452)</f>
        <v>0</v>
      </c>
      <c r="E448" s="308" t="str">
        <f t="shared" si="18"/>
        <v/>
      </c>
      <c r="F448" s="440" t="str">
        <f t="shared" si="19"/>
        <v>否</v>
      </c>
      <c r="G448" s="441" t="str">
        <f t="shared" si="20"/>
        <v>款</v>
      </c>
    </row>
    <row r="449" ht="36" customHeight="1" spans="1:7">
      <c r="A449" s="442" t="s">
        <v>858</v>
      </c>
      <c r="B449" s="311" t="s">
        <v>859</v>
      </c>
      <c r="C449" s="312"/>
      <c r="D449" s="312"/>
      <c r="E449" s="308" t="str">
        <f t="shared" si="18"/>
        <v/>
      </c>
      <c r="F449" s="440" t="str">
        <f t="shared" si="19"/>
        <v>否</v>
      </c>
      <c r="G449" s="441" t="str">
        <f t="shared" si="20"/>
        <v>项</v>
      </c>
    </row>
    <row r="450" ht="36" customHeight="1" spans="1:7">
      <c r="A450" s="442" t="s">
        <v>860</v>
      </c>
      <c r="B450" s="311" t="s">
        <v>861</v>
      </c>
      <c r="C450" s="312"/>
      <c r="D450" s="312"/>
      <c r="E450" s="308" t="str">
        <f t="shared" ref="E450:E513" si="21">IFERROR(D450/C450-1,"")</f>
        <v/>
      </c>
      <c r="F450" s="440" t="str">
        <f t="shared" si="19"/>
        <v>否</v>
      </c>
      <c r="G450" s="441" t="str">
        <f t="shared" si="20"/>
        <v>项</v>
      </c>
    </row>
    <row r="451" ht="36" customHeight="1" spans="1:7">
      <c r="A451" s="442" t="s">
        <v>862</v>
      </c>
      <c r="B451" s="311" t="s">
        <v>863</v>
      </c>
      <c r="C451" s="312">
        <v>0</v>
      </c>
      <c r="D451" s="312">
        <v>0</v>
      </c>
      <c r="E451" s="308" t="str">
        <f t="shared" si="21"/>
        <v/>
      </c>
      <c r="F451" s="440" t="str">
        <f t="shared" si="19"/>
        <v>否</v>
      </c>
      <c r="G451" s="441" t="str">
        <f t="shared" si="20"/>
        <v>项</v>
      </c>
    </row>
    <row r="452" ht="36" customHeight="1" spans="1:7">
      <c r="A452" s="442" t="s">
        <v>864</v>
      </c>
      <c r="B452" s="311" t="s">
        <v>865</v>
      </c>
      <c r="C452" s="312"/>
      <c r="D452" s="312"/>
      <c r="E452" s="308" t="str">
        <f t="shared" si="21"/>
        <v/>
      </c>
      <c r="F452" s="440" t="str">
        <f t="shared" ref="F452:F515" si="22">IF(LEN(A452)=3,"是",IF(B452&lt;&gt;"",IF(SUM(C452:D452)&lt;&gt;0,"是","否"),"是"))</f>
        <v>否</v>
      </c>
      <c r="G452" s="441" t="str">
        <f t="shared" ref="G452:G515" si="23">IF(LEN(A452)=3,"类",IF(LEN(A452)=5,"款","项"))</f>
        <v>项</v>
      </c>
    </row>
    <row r="453" ht="36" customHeight="1" spans="1:7">
      <c r="A453" s="439" t="s">
        <v>866</v>
      </c>
      <c r="B453" s="306" t="s">
        <v>867</v>
      </c>
      <c r="C453" s="307">
        <f>SUM(C454:C459)</f>
        <v>231</v>
      </c>
      <c r="D453" s="307">
        <f>SUM(D454:D459)</f>
        <v>222</v>
      </c>
      <c r="E453" s="308">
        <f t="shared" si="21"/>
        <v>-0.039</v>
      </c>
      <c r="F453" s="440" t="str">
        <f t="shared" si="22"/>
        <v>是</v>
      </c>
      <c r="G453" s="441" t="str">
        <f t="shared" si="23"/>
        <v>款</v>
      </c>
    </row>
    <row r="454" ht="36" customHeight="1" spans="1:7">
      <c r="A454" s="442" t="s">
        <v>868</v>
      </c>
      <c r="B454" s="311" t="s">
        <v>814</v>
      </c>
      <c r="C454" s="443">
        <v>190</v>
      </c>
      <c r="D454" s="445">
        <v>159</v>
      </c>
      <c r="E454" s="313">
        <f t="shared" si="21"/>
        <v>-0.163</v>
      </c>
      <c r="F454" s="440" t="str">
        <f t="shared" si="22"/>
        <v>是</v>
      </c>
      <c r="G454" s="441" t="str">
        <f t="shared" si="23"/>
        <v>项</v>
      </c>
    </row>
    <row r="455" ht="36" customHeight="1" spans="1:7">
      <c r="A455" s="442" t="s">
        <v>869</v>
      </c>
      <c r="B455" s="311" t="s">
        <v>870</v>
      </c>
      <c r="C455" s="443">
        <v>41</v>
      </c>
      <c r="D455" s="445">
        <v>63</v>
      </c>
      <c r="E455" s="313">
        <f t="shared" si="21"/>
        <v>0.537</v>
      </c>
      <c r="F455" s="440" t="str">
        <f t="shared" si="22"/>
        <v>是</v>
      </c>
      <c r="G455" s="441" t="str">
        <f t="shared" si="23"/>
        <v>项</v>
      </c>
    </row>
    <row r="456" ht="36" customHeight="1" spans="1:7">
      <c r="A456" s="442" t="s">
        <v>871</v>
      </c>
      <c r="B456" s="311" t="s">
        <v>872</v>
      </c>
      <c r="C456" s="312"/>
      <c r="D456" s="312"/>
      <c r="E456" s="313" t="str">
        <f t="shared" si="21"/>
        <v/>
      </c>
      <c r="F456" s="440" t="str">
        <f t="shared" si="22"/>
        <v>否</v>
      </c>
      <c r="G456" s="441" t="str">
        <f t="shared" si="23"/>
        <v>项</v>
      </c>
    </row>
    <row r="457" ht="36" customHeight="1" spans="1:7">
      <c r="A457" s="442" t="s">
        <v>873</v>
      </c>
      <c r="B457" s="311" t="s">
        <v>874</v>
      </c>
      <c r="C457" s="312"/>
      <c r="D457" s="312"/>
      <c r="E457" s="308" t="str">
        <f t="shared" si="21"/>
        <v/>
      </c>
      <c r="F457" s="440" t="str">
        <f t="shared" si="22"/>
        <v>否</v>
      </c>
      <c r="G457" s="441" t="str">
        <f t="shared" si="23"/>
        <v>项</v>
      </c>
    </row>
    <row r="458" ht="36" customHeight="1" spans="1:7">
      <c r="A458" s="442" t="s">
        <v>875</v>
      </c>
      <c r="B458" s="311" t="s">
        <v>876</v>
      </c>
      <c r="C458" s="312">
        <v>0</v>
      </c>
      <c r="D458" s="312">
        <v>0</v>
      </c>
      <c r="E458" s="308" t="str">
        <f t="shared" si="21"/>
        <v/>
      </c>
      <c r="F458" s="440" t="str">
        <f t="shared" si="22"/>
        <v>否</v>
      </c>
      <c r="G458" s="441" t="str">
        <f t="shared" si="23"/>
        <v>项</v>
      </c>
    </row>
    <row r="459" ht="36" customHeight="1" spans="1:7">
      <c r="A459" s="442" t="s">
        <v>877</v>
      </c>
      <c r="B459" s="311" t="s">
        <v>878</v>
      </c>
      <c r="C459" s="312"/>
      <c r="D459" s="312"/>
      <c r="E459" s="308" t="str">
        <f t="shared" si="21"/>
        <v/>
      </c>
      <c r="F459" s="440" t="str">
        <f t="shared" si="22"/>
        <v>否</v>
      </c>
      <c r="G459" s="441" t="str">
        <f t="shared" si="23"/>
        <v>项</v>
      </c>
    </row>
    <row r="460" ht="36" customHeight="1" spans="1:7">
      <c r="A460" s="439" t="s">
        <v>879</v>
      </c>
      <c r="B460" s="306" t="s">
        <v>880</v>
      </c>
      <c r="C460" s="307">
        <f>SUM(C461:C463)</f>
        <v>0</v>
      </c>
      <c r="D460" s="307">
        <f>SUM(D461:D463)</f>
        <v>0</v>
      </c>
      <c r="E460" s="308" t="str">
        <f t="shared" si="21"/>
        <v/>
      </c>
      <c r="F460" s="440" t="str">
        <f t="shared" si="22"/>
        <v>否</v>
      </c>
      <c r="G460" s="441" t="str">
        <f t="shared" si="23"/>
        <v>款</v>
      </c>
    </row>
    <row r="461" ht="36" customHeight="1" spans="1:7">
      <c r="A461" s="442" t="s">
        <v>881</v>
      </c>
      <c r="B461" s="311" t="s">
        <v>882</v>
      </c>
      <c r="C461" s="312"/>
      <c r="D461" s="312"/>
      <c r="E461" s="308" t="str">
        <f t="shared" si="21"/>
        <v/>
      </c>
      <c r="F461" s="440" t="str">
        <f t="shared" si="22"/>
        <v>否</v>
      </c>
      <c r="G461" s="441" t="str">
        <f t="shared" si="23"/>
        <v>项</v>
      </c>
    </row>
    <row r="462" ht="36" customHeight="1" spans="1:7">
      <c r="A462" s="442" t="s">
        <v>883</v>
      </c>
      <c r="B462" s="311" t="s">
        <v>884</v>
      </c>
      <c r="C462" s="312"/>
      <c r="D462" s="312"/>
      <c r="E462" s="308" t="str">
        <f t="shared" si="21"/>
        <v/>
      </c>
      <c r="F462" s="440" t="str">
        <f t="shared" si="22"/>
        <v>否</v>
      </c>
      <c r="G462" s="441" t="str">
        <f t="shared" si="23"/>
        <v>项</v>
      </c>
    </row>
    <row r="463" ht="36" customHeight="1" spans="1:7">
      <c r="A463" s="442" t="s">
        <v>885</v>
      </c>
      <c r="B463" s="311" t="s">
        <v>886</v>
      </c>
      <c r="C463" s="312">
        <v>0</v>
      </c>
      <c r="D463" s="312">
        <v>0</v>
      </c>
      <c r="E463" s="308" t="str">
        <f t="shared" si="21"/>
        <v/>
      </c>
      <c r="F463" s="440" t="str">
        <f t="shared" si="22"/>
        <v>否</v>
      </c>
      <c r="G463" s="441" t="str">
        <f t="shared" si="23"/>
        <v>项</v>
      </c>
    </row>
    <row r="464" ht="36" customHeight="1" spans="1:7">
      <c r="A464" s="439" t="s">
        <v>887</v>
      </c>
      <c r="B464" s="306" t="s">
        <v>888</v>
      </c>
      <c r="C464" s="307">
        <f>SUM(C465:C467)</f>
        <v>0</v>
      </c>
      <c r="D464" s="307">
        <f>SUM(D465:D467)</f>
        <v>0</v>
      </c>
      <c r="E464" s="308" t="str">
        <f t="shared" si="21"/>
        <v/>
      </c>
      <c r="F464" s="440" t="str">
        <f t="shared" si="22"/>
        <v>否</v>
      </c>
      <c r="G464" s="441" t="str">
        <f t="shared" si="23"/>
        <v>款</v>
      </c>
    </row>
    <row r="465" ht="36" customHeight="1" spans="1:7">
      <c r="A465" s="442" t="s">
        <v>889</v>
      </c>
      <c r="B465" s="311" t="s">
        <v>890</v>
      </c>
      <c r="C465" s="312"/>
      <c r="D465" s="312"/>
      <c r="E465" s="308" t="str">
        <f t="shared" si="21"/>
        <v/>
      </c>
      <c r="F465" s="440" t="str">
        <f t="shared" si="22"/>
        <v>否</v>
      </c>
      <c r="G465" s="441" t="str">
        <f t="shared" si="23"/>
        <v>项</v>
      </c>
    </row>
    <row r="466" ht="36" customHeight="1" spans="1:7">
      <c r="A466" s="442" t="s">
        <v>891</v>
      </c>
      <c r="B466" s="311" t="s">
        <v>892</v>
      </c>
      <c r="C466" s="312"/>
      <c r="D466" s="312"/>
      <c r="E466" s="308" t="str">
        <f t="shared" si="21"/>
        <v/>
      </c>
      <c r="F466" s="440" t="str">
        <f t="shared" si="22"/>
        <v>否</v>
      </c>
      <c r="G466" s="441" t="str">
        <f t="shared" si="23"/>
        <v>项</v>
      </c>
    </row>
    <row r="467" ht="36" customHeight="1" spans="1:7">
      <c r="A467" s="442" t="s">
        <v>893</v>
      </c>
      <c r="B467" s="311" t="s">
        <v>894</v>
      </c>
      <c r="C467" s="312">
        <v>0</v>
      </c>
      <c r="D467" s="312">
        <v>0</v>
      </c>
      <c r="E467" s="308" t="str">
        <f t="shared" si="21"/>
        <v/>
      </c>
      <c r="F467" s="440" t="str">
        <f t="shared" si="22"/>
        <v>否</v>
      </c>
      <c r="G467" s="441" t="str">
        <f t="shared" si="23"/>
        <v>项</v>
      </c>
    </row>
    <row r="468" ht="36" customHeight="1" spans="1:7">
      <c r="A468" s="439" t="s">
        <v>895</v>
      </c>
      <c r="B468" s="306" t="s">
        <v>896</v>
      </c>
      <c r="C468" s="307">
        <f>SUM(C469:C472)</f>
        <v>0</v>
      </c>
      <c r="D468" s="307">
        <f>SUM(D469:D472)</f>
        <v>0</v>
      </c>
      <c r="E468" s="308" t="str">
        <f t="shared" si="21"/>
        <v/>
      </c>
      <c r="F468" s="440" t="str">
        <f t="shared" si="22"/>
        <v>否</v>
      </c>
      <c r="G468" s="441" t="str">
        <f t="shared" si="23"/>
        <v>款</v>
      </c>
    </row>
    <row r="469" ht="36" customHeight="1" spans="1:7">
      <c r="A469" s="442" t="s">
        <v>897</v>
      </c>
      <c r="B469" s="311" t="s">
        <v>898</v>
      </c>
      <c r="C469" s="312"/>
      <c r="D469" s="312"/>
      <c r="E469" s="308" t="str">
        <f t="shared" si="21"/>
        <v/>
      </c>
      <c r="F469" s="440" t="str">
        <f t="shared" si="22"/>
        <v>否</v>
      </c>
      <c r="G469" s="441" t="str">
        <f t="shared" si="23"/>
        <v>项</v>
      </c>
    </row>
    <row r="470" ht="36" customHeight="1" spans="1:7">
      <c r="A470" s="442" t="s">
        <v>899</v>
      </c>
      <c r="B470" s="311" t="s">
        <v>900</v>
      </c>
      <c r="C470" s="312">
        <v>0</v>
      </c>
      <c r="D470" s="312">
        <v>0</v>
      </c>
      <c r="E470" s="308" t="str">
        <f t="shared" si="21"/>
        <v/>
      </c>
      <c r="F470" s="440" t="str">
        <f t="shared" si="22"/>
        <v>否</v>
      </c>
      <c r="G470" s="441" t="str">
        <f t="shared" si="23"/>
        <v>项</v>
      </c>
    </row>
    <row r="471" ht="36" customHeight="1" spans="1:7">
      <c r="A471" s="442" t="s">
        <v>901</v>
      </c>
      <c r="B471" s="311" t="s">
        <v>902</v>
      </c>
      <c r="C471" s="312"/>
      <c r="D471" s="312"/>
      <c r="E471" s="308" t="str">
        <f t="shared" si="21"/>
        <v/>
      </c>
      <c r="F471" s="440" t="str">
        <f t="shared" si="22"/>
        <v>否</v>
      </c>
      <c r="G471" s="441" t="str">
        <f t="shared" si="23"/>
        <v>项</v>
      </c>
    </row>
    <row r="472" ht="36" customHeight="1" spans="1:7">
      <c r="A472" s="442" t="s">
        <v>903</v>
      </c>
      <c r="B472" s="311" t="s">
        <v>904</v>
      </c>
      <c r="C472" s="312"/>
      <c r="D472" s="312"/>
      <c r="E472" s="308" t="str">
        <f t="shared" si="21"/>
        <v/>
      </c>
      <c r="F472" s="440" t="str">
        <f t="shared" si="22"/>
        <v>否</v>
      </c>
      <c r="G472" s="441" t="str">
        <f t="shared" si="23"/>
        <v>项</v>
      </c>
    </row>
    <row r="473" ht="36" customHeight="1" spans="1:7">
      <c r="A473" s="439" t="s">
        <v>82</v>
      </c>
      <c r="B473" s="306" t="s">
        <v>83</v>
      </c>
      <c r="C473" s="307">
        <f>SUM(C474,C490,C498,C509,C518,C528)</f>
        <v>1330</v>
      </c>
      <c r="D473" s="307">
        <f>SUM(D474,D490,D498,D509,D518,D528)</f>
        <v>1204</v>
      </c>
      <c r="E473" s="308">
        <f t="shared" si="21"/>
        <v>-0.095</v>
      </c>
      <c r="F473" s="440" t="str">
        <f t="shared" si="22"/>
        <v>是</v>
      </c>
      <c r="G473" s="441" t="str">
        <f t="shared" si="23"/>
        <v>类</v>
      </c>
    </row>
    <row r="474" ht="36" customHeight="1" spans="1:7">
      <c r="A474" s="439" t="s">
        <v>905</v>
      </c>
      <c r="B474" s="306" t="s">
        <v>906</v>
      </c>
      <c r="C474" s="307">
        <f>SUM(C475:C489)</f>
        <v>612</v>
      </c>
      <c r="D474" s="307">
        <f>SUM(D475:D489)</f>
        <v>647</v>
      </c>
      <c r="E474" s="308">
        <f t="shared" si="21"/>
        <v>0.057</v>
      </c>
      <c r="F474" s="440" t="str">
        <f t="shared" si="22"/>
        <v>是</v>
      </c>
      <c r="G474" s="441" t="str">
        <f t="shared" si="23"/>
        <v>款</v>
      </c>
    </row>
    <row r="475" ht="36" customHeight="1" spans="1:7">
      <c r="A475" s="442" t="s">
        <v>907</v>
      </c>
      <c r="B475" s="311" t="s">
        <v>141</v>
      </c>
      <c r="C475" s="443">
        <v>450</v>
      </c>
      <c r="D475" s="445">
        <v>440</v>
      </c>
      <c r="E475" s="313">
        <f t="shared" si="21"/>
        <v>-0.022</v>
      </c>
      <c r="F475" s="440" t="str">
        <f t="shared" si="22"/>
        <v>是</v>
      </c>
      <c r="G475" s="441" t="str">
        <f t="shared" si="23"/>
        <v>项</v>
      </c>
    </row>
    <row r="476" ht="36" customHeight="1" spans="1:7">
      <c r="A476" s="442" t="s">
        <v>908</v>
      </c>
      <c r="B476" s="311" t="s">
        <v>143</v>
      </c>
      <c r="C476" s="443">
        <v>1</v>
      </c>
      <c r="D476" s="445">
        <v>1</v>
      </c>
      <c r="E476" s="308">
        <f t="shared" si="21"/>
        <v>0</v>
      </c>
      <c r="F476" s="440" t="str">
        <f t="shared" si="22"/>
        <v>是</v>
      </c>
      <c r="G476" s="441" t="str">
        <f t="shared" si="23"/>
        <v>项</v>
      </c>
    </row>
    <row r="477" ht="36" customHeight="1" spans="1:7">
      <c r="A477" s="442" t="s">
        <v>909</v>
      </c>
      <c r="B477" s="311" t="s">
        <v>145</v>
      </c>
      <c r="C477" s="312"/>
      <c r="D477" s="312"/>
      <c r="E477" s="308" t="str">
        <f t="shared" si="21"/>
        <v/>
      </c>
      <c r="F477" s="440" t="str">
        <f t="shared" si="22"/>
        <v>否</v>
      </c>
      <c r="G477" s="441" t="str">
        <f t="shared" si="23"/>
        <v>项</v>
      </c>
    </row>
    <row r="478" ht="36" customHeight="1" spans="1:7">
      <c r="A478" s="442" t="s">
        <v>910</v>
      </c>
      <c r="B478" s="311" t="s">
        <v>911</v>
      </c>
      <c r="C478" s="312"/>
      <c r="D478" s="312"/>
      <c r="E478" s="308" t="str">
        <f t="shared" si="21"/>
        <v/>
      </c>
      <c r="F478" s="440" t="str">
        <f t="shared" si="22"/>
        <v>否</v>
      </c>
      <c r="G478" s="441" t="str">
        <f t="shared" si="23"/>
        <v>项</v>
      </c>
    </row>
    <row r="479" ht="36" customHeight="1" spans="1:7">
      <c r="A479" s="442" t="s">
        <v>912</v>
      </c>
      <c r="B479" s="311" t="s">
        <v>913</v>
      </c>
      <c r="C479" s="312"/>
      <c r="D479" s="312"/>
      <c r="E479" s="308" t="str">
        <f t="shared" si="21"/>
        <v/>
      </c>
      <c r="F479" s="440" t="str">
        <f t="shared" si="22"/>
        <v>否</v>
      </c>
      <c r="G479" s="441" t="str">
        <f t="shared" si="23"/>
        <v>项</v>
      </c>
    </row>
    <row r="480" ht="36" customHeight="1" spans="1:7">
      <c r="A480" s="442" t="s">
        <v>914</v>
      </c>
      <c r="B480" s="311" t="s">
        <v>915</v>
      </c>
      <c r="C480" s="312">
        <v>0</v>
      </c>
      <c r="D480" s="312">
        <v>0</v>
      </c>
      <c r="E480" s="308" t="str">
        <f t="shared" si="21"/>
        <v/>
      </c>
      <c r="F480" s="440" t="str">
        <f t="shared" si="22"/>
        <v>否</v>
      </c>
      <c r="G480" s="441" t="str">
        <f t="shared" si="23"/>
        <v>项</v>
      </c>
    </row>
    <row r="481" ht="36" customHeight="1" spans="1:7">
      <c r="A481" s="442" t="s">
        <v>916</v>
      </c>
      <c r="B481" s="311" t="s">
        <v>917</v>
      </c>
      <c r="C481" s="443">
        <v>90</v>
      </c>
      <c r="D481" s="312"/>
      <c r="E481" s="313">
        <f t="shared" si="21"/>
        <v>-1</v>
      </c>
      <c r="F481" s="440" t="str">
        <f t="shared" si="22"/>
        <v>是</v>
      </c>
      <c r="G481" s="441" t="str">
        <f t="shared" si="23"/>
        <v>项</v>
      </c>
    </row>
    <row r="482" ht="36" customHeight="1" spans="1:7">
      <c r="A482" s="442" t="s">
        <v>918</v>
      </c>
      <c r="B482" s="311" t="s">
        <v>919</v>
      </c>
      <c r="C482" s="312"/>
      <c r="D482" s="312"/>
      <c r="E482" s="308" t="str">
        <f t="shared" si="21"/>
        <v/>
      </c>
      <c r="F482" s="440" t="str">
        <f t="shared" si="22"/>
        <v>否</v>
      </c>
      <c r="G482" s="441" t="str">
        <f t="shared" si="23"/>
        <v>项</v>
      </c>
    </row>
    <row r="483" ht="36" customHeight="1" spans="1:7">
      <c r="A483" s="442" t="s">
        <v>920</v>
      </c>
      <c r="B483" s="311" t="s">
        <v>921</v>
      </c>
      <c r="C483" s="443">
        <v>1</v>
      </c>
      <c r="D483" s="445">
        <v>8</v>
      </c>
      <c r="E483" s="313">
        <f t="shared" si="21"/>
        <v>7</v>
      </c>
      <c r="F483" s="440" t="str">
        <f t="shared" si="22"/>
        <v>是</v>
      </c>
      <c r="G483" s="441" t="str">
        <f t="shared" si="23"/>
        <v>项</v>
      </c>
    </row>
    <row r="484" ht="36" customHeight="1" spans="1:7">
      <c r="A484" s="442" t="s">
        <v>922</v>
      </c>
      <c r="B484" s="311" t="s">
        <v>923</v>
      </c>
      <c r="C484" s="312"/>
      <c r="D484" s="312"/>
      <c r="E484" s="308" t="str">
        <f t="shared" si="21"/>
        <v/>
      </c>
      <c r="F484" s="440" t="str">
        <f t="shared" si="22"/>
        <v>否</v>
      </c>
      <c r="G484" s="441" t="str">
        <f t="shared" si="23"/>
        <v>项</v>
      </c>
    </row>
    <row r="485" ht="36" customHeight="1" spans="1:7">
      <c r="A485" s="442" t="s">
        <v>924</v>
      </c>
      <c r="B485" s="311" t="s">
        <v>925</v>
      </c>
      <c r="C485" s="312"/>
      <c r="D485" s="312"/>
      <c r="E485" s="308" t="str">
        <f t="shared" si="21"/>
        <v/>
      </c>
      <c r="F485" s="440" t="str">
        <f t="shared" si="22"/>
        <v>否</v>
      </c>
      <c r="G485" s="441" t="str">
        <f t="shared" si="23"/>
        <v>项</v>
      </c>
    </row>
    <row r="486" ht="36" customHeight="1" spans="1:7">
      <c r="A486" s="442" t="s">
        <v>926</v>
      </c>
      <c r="B486" s="311" t="s">
        <v>927</v>
      </c>
      <c r="C486" s="312"/>
      <c r="D486" s="312"/>
      <c r="E486" s="308" t="str">
        <f t="shared" si="21"/>
        <v/>
      </c>
      <c r="F486" s="440" t="str">
        <f t="shared" si="22"/>
        <v>否</v>
      </c>
      <c r="G486" s="441" t="str">
        <f t="shared" si="23"/>
        <v>项</v>
      </c>
    </row>
    <row r="487" ht="36" customHeight="1" spans="1:7">
      <c r="A487" s="442" t="s">
        <v>928</v>
      </c>
      <c r="B487" s="311" t="s">
        <v>929</v>
      </c>
      <c r="C487" s="312"/>
      <c r="D487" s="312"/>
      <c r="E487" s="308" t="str">
        <f t="shared" si="21"/>
        <v/>
      </c>
      <c r="F487" s="440" t="str">
        <f t="shared" si="22"/>
        <v>否</v>
      </c>
      <c r="G487" s="441" t="str">
        <f t="shared" si="23"/>
        <v>项</v>
      </c>
    </row>
    <row r="488" ht="36" customHeight="1" spans="1:7">
      <c r="A488" s="442" t="s">
        <v>930</v>
      </c>
      <c r="B488" s="311" t="s">
        <v>931</v>
      </c>
      <c r="C488" s="312"/>
      <c r="D488" s="312"/>
      <c r="E488" s="308" t="str">
        <f t="shared" si="21"/>
        <v/>
      </c>
      <c r="F488" s="440" t="str">
        <f t="shared" si="22"/>
        <v>否</v>
      </c>
      <c r="G488" s="441" t="str">
        <f t="shared" si="23"/>
        <v>项</v>
      </c>
    </row>
    <row r="489" ht="36" customHeight="1" spans="1:7">
      <c r="A489" s="442" t="s">
        <v>932</v>
      </c>
      <c r="B489" s="311" t="s">
        <v>933</v>
      </c>
      <c r="C489" s="443">
        <v>70</v>
      </c>
      <c r="D489" s="445">
        <v>198</v>
      </c>
      <c r="E489" s="313">
        <f t="shared" si="21"/>
        <v>1.829</v>
      </c>
      <c r="F489" s="440" t="str">
        <f t="shared" si="22"/>
        <v>是</v>
      </c>
      <c r="G489" s="441" t="str">
        <f t="shared" si="23"/>
        <v>项</v>
      </c>
    </row>
    <row r="490" ht="36" customHeight="1" spans="1:7">
      <c r="A490" s="439" t="s">
        <v>934</v>
      </c>
      <c r="B490" s="306" t="s">
        <v>935</v>
      </c>
      <c r="C490" s="307">
        <f>SUM(C491:C497)</f>
        <v>155</v>
      </c>
      <c r="D490" s="307">
        <f>SUM(D491:D497)</f>
        <v>95</v>
      </c>
      <c r="E490" s="308">
        <f t="shared" si="21"/>
        <v>-0.387</v>
      </c>
      <c r="F490" s="440" t="str">
        <f t="shared" si="22"/>
        <v>是</v>
      </c>
      <c r="G490" s="441" t="str">
        <f t="shared" si="23"/>
        <v>款</v>
      </c>
    </row>
    <row r="491" ht="36" customHeight="1" spans="1:7">
      <c r="A491" s="442" t="s">
        <v>936</v>
      </c>
      <c r="B491" s="311" t="s">
        <v>141</v>
      </c>
      <c r="C491" s="312">
        <v>0</v>
      </c>
      <c r="D491" s="312">
        <v>0</v>
      </c>
      <c r="E491" s="308" t="str">
        <f t="shared" si="21"/>
        <v/>
      </c>
      <c r="F491" s="440" t="str">
        <f t="shared" si="22"/>
        <v>否</v>
      </c>
      <c r="G491" s="441" t="str">
        <f t="shared" si="23"/>
        <v>项</v>
      </c>
    </row>
    <row r="492" ht="36" customHeight="1" spans="1:7">
      <c r="A492" s="442" t="s">
        <v>937</v>
      </c>
      <c r="B492" s="311" t="s">
        <v>143</v>
      </c>
      <c r="C492" s="312">
        <v>0</v>
      </c>
      <c r="D492" s="312">
        <v>0</v>
      </c>
      <c r="E492" s="308" t="str">
        <f t="shared" si="21"/>
        <v/>
      </c>
      <c r="F492" s="440" t="str">
        <f t="shared" si="22"/>
        <v>否</v>
      </c>
      <c r="G492" s="441" t="str">
        <f t="shared" si="23"/>
        <v>项</v>
      </c>
    </row>
    <row r="493" ht="36" customHeight="1" spans="1:7">
      <c r="A493" s="442" t="s">
        <v>938</v>
      </c>
      <c r="B493" s="311" t="s">
        <v>145</v>
      </c>
      <c r="C493" s="312">
        <v>0</v>
      </c>
      <c r="D493" s="312">
        <v>0</v>
      </c>
      <c r="E493" s="308" t="str">
        <f t="shared" si="21"/>
        <v/>
      </c>
      <c r="F493" s="440" t="str">
        <f t="shared" si="22"/>
        <v>否</v>
      </c>
      <c r="G493" s="441" t="str">
        <f t="shared" si="23"/>
        <v>项</v>
      </c>
    </row>
    <row r="494" ht="36" customHeight="1" spans="1:7">
      <c r="A494" s="442" t="s">
        <v>939</v>
      </c>
      <c r="B494" s="311" t="s">
        <v>940</v>
      </c>
      <c r="C494" s="443">
        <v>1</v>
      </c>
      <c r="D494" s="445">
        <v>95</v>
      </c>
      <c r="E494" s="308">
        <f t="shared" si="21"/>
        <v>94</v>
      </c>
      <c r="F494" s="440" t="str">
        <f t="shared" si="22"/>
        <v>是</v>
      </c>
      <c r="G494" s="441" t="str">
        <f t="shared" si="23"/>
        <v>项</v>
      </c>
    </row>
    <row r="495" ht="36" customHeight="1" spans="1:7">
      <c r="A495" s="442" t="s">
        <v>941</v>
      </c>
      <c r="B495" s="311" t="s">
        <v>942</v>
      </c>
      <c r="C495" s="443">
        <v>154</v>
      </c>
      <c r="D495" s="312"/>
      <c r="E495" s="313">
        <f t="shared" si="21"/>
        <v>-1</v>
      </c>
      <c r="F495" s="440" t="str">
        <f t="shared" si="22"/>
        <v>是</v>
      </c>
      <c r="G495" s="441" t="str">
        <f t="shared" si="23"/>
        <v>项</v>
      </c>
    </row>
    <row r="496" ht="36" customHeight="1" spans="1:7">
      <c r="A496" s="442" t="s">
        <v>943</v>
      </c>
      <c r="B496" s="311" t="s">
        <v>944</v>
      </c>
      <c r="C496" s="312">
        <v>0</v>
      </c>
      <c r="D496" s="312">
        <v>0</v>
      </c>
      <c r="E496" s="308" t="str">
        <f t="shared" si="21"/>
        <v/>
      </c>
      <c r="F496" s="440" t="str">
        <f t="shared" si="22"/>
        <v>否</v>
      </c>
      <c r="G496" s="441" t="str">
        <f t="shared" si="23"/>
        <v>项</v>
      </c>
    </row>
    <row r="497" ht="36" customHeight="1" spans="1:7">
      <c r="A497" s="442" t="s">
        <v>945</v>
      </c>
      <c r="B497" s="311" t="s">
        <v>946</v>
      </c>
      <c r="C497" s="312"/>
      <c r="D497" s="312"/>
      <c r="E497" s="308" t="str">
        <f t="shared" si="21"/>
        <v/>
      </c>
      <c r="F497" s="440" t="str">
        <f t="shared" si="22"/>
        <v>否</v>
      </c>
      <c r="G497" s="441" t="str">
        <f t="shared" si="23"/>
        <v>项</v>
      </c>
    </row>
    <row r="498" ht="36" customHeight="1" spans="1:7">
      <c r="A498" s="439" t="s">
        <v>947</v>
      </c>
      <c r="B498" s="306" t="s">
        <v>948</v>
      </c>
      <c r="C498" s="307">
        <f>SUM(C499:C508)</f>
        <v>111</v>
      </c>
      <c r="D498" s="307">
        <f>SUM(D499:D508)</f>
        <v>8</v>
      </c>
      <c r="E498" s="308">
        <f t="shared" si="21"/>
        <v>-0.928</v>
      </c>
      <c r="F498" s="440" t="str">
        <f t="shared" si="22"/>
        <v>是</v>
      </c>
      <c r="G498" s="441" t="str">
        <f t="shared" si="23"/>
        <v>款</v>
      </c>
    </row>
    <row r="499" ht="36" customHeight="1" spans="1:7">
      <c r="A499" s="442" t="s">
        <v>949</v>
      </c>
      <c r="B499" s="311" t="s">
        <v>141</v>
      </c>
      <c r="C499" s="312"/>
      <c r="D499" s="312"/>
      <c r="E499" s="308" t="str">
        <f t="shared" si="21"/>
        <v/>
      </c>
      <c r="F499" s="440" t="str">
        <f t="shared" si="22"/>
        <v>否</v>
      </c>
      <c r="G499" s="441" t="str">
        <f t="shared" si="23"/>
        <v>项</v>
      </c>
    </row>
    <row r="500" ht="36" customHeight="1" spans="1:7">
      <c r="A500" s="442" t="s">
        <v>950</v>
      </c>
      <c r="B500" s="311" t="s">
        <v>143</v>
      </c>
      <c r="C500" s="312">
        <v>0</v>
      </c>
      <c r="D500" s="312">
        <v>0</v>
      </c>
      <c r="E500" s="308" t="str">
        <f t="shared" si="21"/>
        <v/>
      </c>
      <c r="F500" s="440" t="str">
        <f t="shared" si="22"/>
        <v>否</v>
      </c>
      <c r="G500" s="441" t="str">
        <f t="shared" si="23"/>
        <v>项</v>
      </c>
    </row>
    <row r="501" ht="36" customHeight="1" spans="1:7">
      <c r="A501" s="442" t="s">
        <v>951</v>
      </c>
      <c r="B501" s="311" t="s">
        <v>145</v>
      </c>
      <c r="C501" s="312"/>
      <c r="D501" s="312"/>
      <c r="E501" s="308" t="str">
        <f t="shared" si="21"/>
        <v/>
      </c>
      <c r="F501" s="440" t="str">
        <f t="shared" si="22"/>
        <v>否</v>
      </c>
      <c r="G501" s="441" t="str">
        <f t="shared" si="23"/>
        <v>项</v>
      </c>
    </row>
    <row r="502" ht="36" customHeight="1" spans="1:7">
      <c r="A502" s="442" t="s">
        <v>952</v>
      </c>
      <c r="B502" s="311" t="s">
        <v>953</v>
      </c>
      <c r="C502" s="312"/>
      <c r="D502" s="312"/>
      <c r="E502" s="308" t="str">
        <f t="shared" si="21"/>
        <v/>
      </c>
      <c r="F502" s="440" t="str">
        <f t="shared" si="22"/>
        <v>否</v>
      </c>
      <c r="G502" s="441" t="str">
        <f t="shared" si="23"/>
        <v>项</v>
      </c>
    </row>
    <row r="503" ht="36" customHeight="1" spans="1:7">
      <c r="A503" s="442" t="s">
        <v>954</v>
      </c>
      <c r="B503" s="311" t="s">
        <v>955</v>
      </c>
      <c r="C503" s="312">
        <v>0</v>
      </c>
      <c r="D503" s="312">
        <v>0</v>
      </c>
      <c r="E503" s="308" t="str">
        <f t="shared" si="21"/>
        <v/>
      </c>
      <c r="F503" s="440" t="str">
        <f t="shared" si="22"/>
        <v>否</v>
      </c>
      <c r="G503" s="441" t="str">
        <f t="shared" si="23"/>
        <v>项</v>
      </c>
    </row>
    <row r="504" ht="36" customHeight="1" spans="1:7">
      <c r="A504" s="442" t="s">
        <v>956</v>
      </c>
      <c r="B504" s="311" t="s">
        <v>957</v>
      </c>
      <c r="C504" s="312"/>
      <c r="D504" s="312"/>
      <c r="E504" s="308" t="str">
        <f t="shared" si="21"/>
        <v/>
      </c>
      <c r="F504" s="440" t="str">
        <f t="shared" si="22"/>
        <v>否</v>
      </c>
      <c r="G504" s="441" t="str">
        <f t="shared" si="23"/>
        <v>项</v>
      </c>
    </row>
    <row r="505" ht="36" customHeight="1" spans="1:7">
      <c r="A505" s="442" t="s">
        <v>958</v>
      </c>
      <c r="B505" s="311" t="s">
        <v>959</v>
      </c>
      <c r="C505" s="443">
        <v>111</v>
      </c>
      <c r="D505" s="445">
        <v>8</v>
      </c>
      <c r="E505" s="313">
        <f t="shared" si="21"/>
        <v>-0.928</v>
      </c>
      <c r="F505" s="440" t="str">
        <f t="shared" si="22"/>
        <v>是</v>
      </c>
      <c r="G505" s="441" t="str">
        <f t="shared" si="23"/>
        <v>项</v>
      </c>
    </row>
    <row r="506" ht="36" customHeight="1" spans="1:7">
      <c r="A506" s="442" t="s">
        <v>960</v>
      </c>
      <c r="B506" s="311" t="s">
        <v>961</v>
      </c>
      <c r="C506" s="312"/>
      <c r="D506" s="312"/>
      <c r="E506" s="308" t="str">
        <f t="shared" si="21"/>
        <v/>
      </c>
      <c r="F506" s="440" t="str">
        <f t="shared" si="22"/>
        <v>否</v>
      </c>
      <c r="G506" s="441" t="str">
        <f t="shared" si="23"/>
        <v>项</v>
      </c>
    </row>
    <row r="507" ht="36" customHeight="1" spans="1:7">
      <c r="A507" s="442" t="s">
        <v>962</v>
      </c>
      <c r="B507" s="311" t="s">
        <v>963</v>
      </c>
      <c r="C507" s="312"/>
      <c r="D507" s="312"/>
      <c r="E507" s="308" t="str">
        <f t="shared" si="21"/>
        <v/>
      </c>
      <c r="F507" s="440" t="str">
        <f t="shared" si="22"/>
        <v>否</v>
      </c>
      <c r="G507" s="441" t="str">
        <f t="shared" si="23"/>
        <v>项</v>
      </c>
    </row>
    <row r="508" ht="36" customHeight="1" spans="1:7">
      <c r="A508" s="442" t="s">
        <v>964</v>
      </c>
      <c r="B508" s="311" t="s">
        <v>965</v>
      </c>
      <c r="C508" s="312"/>
      <c r="D508" s="312"/>
      <c r="E508" s="308" t="str">
        <f t="shared" si="21"/>
        <v/>
      </c>
      <c r="F508" s="440" t="str">
        <f t="shared" si="22"/>
        <v>否</v>
      </c>
      <c r="G508" s="441" t="str">
        <f t="shared" si="23"/>
        <v>项</v>
      </c>
    </row>
    <row r="509" ht="36" customHeight="1" spans="1:7">
      <c r="A509" s="439" t="s">
        <v>966</v>
      </c>
      <c r="B509" s="306" t="s">
        <v>967</v>
      </c>
      <c r="C509" s="307">
        <f>SUM(C510:C517)</f>
        <v>0</v>
      </c>
      <c r="D509" s="307">
        <f>SUM(D510:D517)</f>
        <v>0</v>
      </c>
      <c r="E509" s="308" t="str">
        <f t="shared" si="21"/>
        <v/>
      </c>
      <c r="F509" s="440" t="str">
        <f t="shared" si="22"/>
        <v>否</v>
      </c>
      <c r="G509" s="441" t="str">
        <f t="shared" si="23"/>
        <v>款</v>
      </c>
    </row>
    <row r="510" ht="36" customHeight="1" spans="1:7">
      <c r="A510" s="442" t="s">
        <v>968</v>
      </c>
      <c r="B510" s="311" t="s">
        <v>141</v>
      </c>
      <c r="C510" s="312">
        <v>0</v>
      </c>
      <c r="D510" s="312">
        <v>0</v>
      </c>
      <c r="E510" s="308" t="str">
        <f t="shared" si="21"/>
        <v/>
      </c>
      <c r="F510" s="440" t="str">
        <f t="shared" si="22"/>
        <v>否</v>
      </c>
      <c r="G510" s="441" t="str">
        <f t="shared" si="23"/>
        <v>项</v>
      </c>
    </row>
    <row r="511" ht="36" customHeight="1" spans="1:7">
      <c r="A511" s="442" t="s">
        <v>969</v>
      </c>
      <c r="B511" s="311" t="s">
        <v>143</v>
      </c>
      <c r="C511" s="312">
        <v>0</v>
      </c>
      <c r="D511" s="312">
        <v>0</v>
      </c>
      <c r="E511" s="308" t="str">
        <f t="shared" si="21"/>
        <v/>
      </c>
      <c r="F511" s="440" t="str">
        <f t="shared" si="22"/>
        <v>否</v>
      </c>
      <c r="G511" s="441" t="str">
        <f t="shared" si="23"/>
        <v>项</v>
      </c>
    </row>
    <row r="512" ht="36" customHeight="1" spans="1:7">
      <c r="A512" s="442" t="s">
        <v>970</v>
      </c>
      <c r="B512" s="311" t="s">
        <v>145</v>
      </c>
      <c r="C512" s="312">
        <v>0</v>
      </c>
      <c r="D512" s="312">
        <v>0</v>
      </c>
      <c r="E512" s="308" t="str">
        <f t="shared" si="21"/>
        <v/>
      </c>
      <c r="F512" s="440" t="str">
        <f t="shared" si="22"/>
        <v>否</v>
      </c>
      <c r="G512" s="441" t="str">
        <f t="shared" si="23"/>
        <v>项</v>
      </c>
    </row>
    <row r="513" ht="36" customHeight="1" spans="1:7">
      <c r="A513" s="442" t="s">
        <v>971</v>
      </c>
      <c r="B513" s="311" t="s">
        <v>972</v>
      </c>
      <c r="C513" s="312">
        <v>0</v>
      </c>
      <c r="D513" s="312">
        <v>0</v>
      </c>
      <c r="E513" s="308" t="str">
        <f t="shared" si="21"/>
        <v/>
      </c>
      <c r="F513" s="440" t="str">
        <f t="shared" si="22"/>
        <v>否</v>
      </c>
      <c r="G513" s="441" t="str">
        <f t="shared" si="23"/>
        <v>项</v>
      </c>
    </row>
    <row r="514" ht="36" customHeight="1" spans="1:7">
      <c r="A514" s="442" t="s">
        <v>973</v>
      </c>
      <c r="B514" s="311" t="s">
        <v>974</v>
      </c>
      <c r="C514" s="312"/>
      <c r="D514" s="312"/>
      <c r="E514" s="308" t="str">
        <f t="shared" ref="E514:E577" si="24">IFERROR(D514/C514-1,"")</f>
        <v/>
      </c>
      <c r="F514" s="440" t="str">
        <f t="shared" si="22"/>
        <v>否</v>
      </c>
      <c r="G514" s="441" t="str">
        <f t="shared" si="23"/>
        <v>项</v>
      </c>
    </row>
    <row r="515" ht="36" customHeight="1" spans="1:7">
      <c r="A515" s="442" t="s">
        <v>975</v>
      </c>
      <c r="B515" s="311" t="s">
        <v>976</v>
      </c>
      <c r="C515" s="312">
        <v>0</v>
      </c>
      <c r="D515" s="312">
        <v>0</v>
      </c>
      <c r="E515" s="308" t="str">
        <f t="shared" si="24"/>
        <v/>
      </c>
      <c r="F515" s="440" t="str">
        <f t="shared" si="22"/>
        <v>否</v>
      </c>
      <c r="G515" s="441" t="str">
        <f t="shared" si="23"/>
        <v>项</v>
      </c>
    </row>
    <row r="516" ht="36" customHeight="1" spans="1:7">
      <c r="A516" s="442" t="s">
        <v>977</v>
      </c>
      <c r="B516" s="311" t="s">
        <v>978</v>
      </c>
      <c r="C516" s="312"/>
      <c r="D516" s="312"/>
      <c r="E516" s="308" t="str">
        <f t="shared" si="24"/>
        <v/>
      </c>
      <c r="F516" s="440" t="str">
        <f t="shared" ref="F516:F579" si="25">IF(LEN(A516)=3,"是",IF(B516&lt;&gt;"",IF(SUM(C516:D516)&lt;&gt;0,"是","否"),"是"))</f>
        <v>否</v>
      </c>
      <c r="G516" s="441" t="str">
        <f t="shared" ref="G516:G579" si="26">IF(LEN(A516)=3,"类",IF(LEN(A516)=5,"款","项"))</f>
        <v>项</v>
      </c>
    </row>
    <row r="517" ht="36" customHeight="1" spans="1:7">
      <c r="A517" s="442" t="s">
        <v>979</v>
      </c>
      <c r="B517" s="311" t="s">
        <v>980</v>
      </c>
      <c r="C517" s="312">
        <v>0</v>
      </c>
      <c r="D517" s="312">
        <v>0</v>
      </c>
      <c r="E517" s="308" t="str">
        <f t="shared" si="24"/>
        <v/>
      </c>
      <c r="F517" s="440" t="str">
        <f t="shared" si="25"/>
        <v>否</v>
      </c>
      <c r="G517" s="441" t="str">
        <f t="shared" si="26"/>
        <v>项</v>
      </c>
    </row>
    <row r="518" ht="36" customHeight="1" spans="1:7">
      <c r="A518" s="439" t="s">
        <v>981</v>
      </c>
      <c r="B518" s="306" t="s">
        <v>982</v>
      </c>
      <c r="C518" s="307">
        <f>SUM(C519:C527)</f>
        <v>307</v>
      </c>
      <c r="D518" s="307">
        <f>SUM(D519:D527)</f>
        <v>338</v>
      </c>
      <c r="E518" s="308">
        <f t="shared" si="24"/>
        <v>0.101</v>
      </c>
      <c r="F518" s="440" t="str">
        <f t="shared" si="25"/>
        <v>是</v>
      </c>
      <c r="G518" s="441" t="str">
        <f t="shared" si="26"/>
        <v>款</v>
      </c>
    </row>
    <row r="519" ht="36" customHeight="1" spans="1:7">
      <c r="A519" s="442" t="s">
        <v>983</v>
      </c>
      <c r="B519" s="311" t="s">
        <v>141</v>
      </c>
      <c r="C519" s="312"/>
      <c r="D519" s="312"/>
      <c r="E519" s="308" t="str">
        <f t="shared" si="24"/>
        <v/>
      </c>
      <c r="F519" s="440" t="str">
        <f t="shared" si="25"/>
        <v>否</v>
      </c>
      <c r="G519" s="441" t="str">
        <f t="shared" si="26"/>
        <v>项</v>
      </c>
    </row>
    <row r="520" ht="36" customHeight="1" spans="1:7">
      <c r="A520" s="442" t="s">
        <v>984</v>
      </c>
      <c r="B520" s="311" t="s">
        <v>143</v>
      </c>
      <c r="C520" s="312">
        <v>0</v>
      </c>
      <c r="D520" s="312">
        <v>0</v>
      </c>
      <c r="E520" s="308" t="str">
        <f t="shared" si="24"/>
        <v/>
      </c>
      <c r="F520" s="440" t="str">
        <f t="shared" si="25"/>
        <v>否</v>
      </c>
      <c r="G520" s="441" t="str">
        <f t="shared" si="26"/>
        <v>项</v>
      </c>
    </row>
    <row r="521" ht="36" customHeight="1" spans="1:7">
      <c r="A521" s="442" t="s">
        <v>985</v>
      </c>
      <c r="B521" s="311" t="s">
        <v>145</v>
      </c>
      <c r="C521" s="312"/>
      <c r="D521" s="312"/>
      <c r="E521" s="308" t="str">
        <f t="shared" si="24"/>
        <v/>
      </c>
      <c r="F521" s="440" t="str">
        <f t="shared" si="25"/>
        <v>否</v>
      </c>
      <c r="G521" s="441" t="str">
        <f t="shared" si="26"/>
        <v>项</v>
      </c>
    </row>
    <row r="522" ht="36" customHeight="1" spans="1:7">
      <c r="A522" s="442" t="s">
        <v>986</v>
      </c>
      <c r="B522" s="311" t="s">
        <v>987</v>
      </c>
      <c r="C522" s="312"/>
      <c r="D522" s="312"/>
      <c r="E522" s="308" t="str">
        <f t="shared" si="24"/>
        <v/>
      </c>
      <c r="F522" s="440" t="str">
        <f t="shared" si="25"/>
        <v>否</v>
      </c>
      <c r="G522" s="441" t="str">
        <f t="shared" si="26"/>
        <v>项</v>
      </c>
    </row>
    <row r="523" ht="36" customHeight="1" spans="1:7">
      <c r="A523" s="442" t="s">
        <v>988</v>
      </c>
      <c r="B523" s="311" t="s">
        <v>989</v>
      </c>
      <c r="C523" s="312"/>
      <c r="D523" s="312"/>
      <c r="E523" s="308" t="str">
        <f t="shared" si="24"/>
        <v/>
      </c>
      <c r="F523" s="440" t="str">
        <f t="shared" si="25"/>
        <v>否</v>
      </c>
      <c r="G523" s="441" t="str">
        <f t="shared" si="26"/>
        <v>项</v>
      </c>
    </row>
    <row r="524" ht="36" customHeight="1" spans="1:7">
      <c r="A524" s="442" t="s">
        <v>990</v>
      </c>
      <c r="B524" s="311" t="s">
        <v>991</v>
      </c>
      <c r="C524" s="312"/>
      <c r="D524" s="312"/>
      <c r="E524" s="308" t="str">
        <f t="shared" si="24"/>
        <v/>
      </c>
      <c r="F524" s="440" t="str">
        <f t="shared" si="25"/>
        <v>否</v>
      </c>
      <c r="G524" s="441" t="str">
        <f t="shared" si="26"/>
        <v>项</v>
      </c>
    </row>
    <row r="525" ht="36" customHeight="1" spans="1:7">
      <c r="A525" s="449" t="s">
        <v>992</v>
      </c>
      <c r="B525" s="311" t="s">
        <v>993</v>
      </c>
      <c r="C525" s="312"/>
      <c r="D525" s="312"/>
      <c r="E525" s="308" t="str">
        <f t="shared" si="24"/>
        <v/>
      </c>
      <c r="F525" s="440" t="str">
        <f t="shared" si="25"/>
        <v>否</v>
      </c>
      <c r="G525" s="441" t="str">
        <f t="shared" si="26"/>
        <v>项</v>
      </c>
    </row>
    <row r="526" ht="36" customHeight="1" spans="1:7">
      <c r="A526" s="449" t="s">
        <v>994</v>
      </c>
      <c r="B526" s="311" t="s">
        <v>995</v>
      </c>
      <c r="C526" s="443">
        <v>307</v>
      </c>
      <c r="D526" s="445">
        <v>338</v>
      </c>
      <c r="E526" s="313">
        <f t="shared" si="24"/>
        <v>0.101</v>
      </c>
      <c r="F526" s="440" t="str">
        <f t="shared" si="25"/>
        <v>是</v>
      </c>
      <c r="G526" s="441" t="str">
        <f t="shared" si="26"/>
        <v>项</v>
      </c>
    </row>
    <row r="527" ht="36" customHeight="1" spans="1:7">
      <c r="A527" s="442" t="s">
        <v>996</v>
      </c>
      <c r="B527" s="311" t="s">
        <v>997</v>
      </c>
      <c r="C527" s="312"/>
      <c r="D527" s="312"/>
      <c r="E527" s="308" t="str">
        <f t="shared" si="24"/>
        <v/>
      </c>
      <c r="F527" s="440" t="str">
        <f t="shared" si="25"/>
        <v>否</v>
      </c>
      <c r="G527" s="441" t="str">
        <f t="shared" si="26"/>
        <v>项</v>
      </c>
    </row>
    <row r="528" ht="36" customHeight="1" spans="1:7">
      <c r="A528" s="439" t="s">
        <v>998</v>
      </c>
      <c r="B528" s="306" t="s">
        <v>999</v>
      </c>
      <c r="C528" s="307">
        <f>SUM(C529:C531)</f>
        <v>145</v>
      </c>
      <c r="D528" s="307">
        <f>SUM(D529:D531)</f>
        <v>116</v>
      </c>
      <c r="E528" s="308">
        <f t="shared" si="24"/>
        <v>-0.2</v>
      </c>
      <c r="F528" s="440" t="str">
        <f t="shared" si="25"/>
        <v>是</v>
      </c>
      <c r="G528" s="441" t="str">
        <f t="shared" si="26"/>
        <v>款</v>
      </c>
    </row>
    <row r="529" ht="36" customHeight="1" spans="1:7">
      <c r="A529" s="442" t="s">
        <v>1000</v>
      </c>
      <c r="B529" s="311" t="s">
        <v>1001</v>
      </c>
      <c r="C529" s="312"/>
      <c r="D529" s="312"/>
      <c r="E529" s="308" t="str">
        <f t="shared" si="24"/>
        <v/>
      </c>
      <c r="F529" s="440" t="str">
        <f t="shared" si="25"/>
        <v>否</v>
      </c>
      <c r="G529" s="441" t="str">
        <f t="shared" si="26"/>
        <v>项</v>
      </c>
    </row>
    <row r="530" ht="36" customHeight="1" spans="1:7">
      <c r="A530" s="442" t="s">
        <v>1002</v>
      </c>
      <c r="B530" s="311" t="s">
        <v>1003</v>
      </c>
      <c r="C530" s="312"/>
      <c r="D530" s="312"/>
      <c r="E530" s="308" t="str">
        <f t="shared" si="24"/>
        <v/>
      </c>
      <c r="F530" s="440" t="str">
        <f t="shared" si="25"/>
        <v>否</v>
      </c>
      <c r="G530" s="441" t="str">
        <f t="shared" si="26"/>
        <v>项</v>
      </c>
    </row>
    <row r="531" ht="36" customHeight="1" spans="1:7">
      <c r="A531" s="442" t="s">
        <v>1004</v>
      </c>
      <c r="B531" s="311" t="s">
        <v>1005</v>
      </c>
      <c r="C531" s="443">
        <v>145</v>
      </c>
      <c r="D531" s="445">
        <v>116</v>
      </c>
      <c r="E531" s="313">
        <f t="shared" si="24"/>
        <v>-0.2</v>
      </c>
      <c r="F531" s="440" t="str">
        <f t="shared" si="25"/>
        <v>是</v>
      </c>
      <c r="G531" s="441" t="str">
        <f t="shared" si="26"/>
        <v>项</v>
      </c>
    </row>
    <row r="532" ht="36" customHeight="1" spans="1:7">
      <c r="A532" s="439" t="s">
        <v>84</v>
      </c>
      <c r="B532" s="306" t="s">
        <v>85</v>
      </c>
      <c r="C532" s="307">
        <f>SUM(C533,C552,C560,C562,C571,C575,C585,C594,C601,C609,C618,C623,C626,C629,C632,C635,C638,C642,C647,C655,C658)</f>
        <v>44359</v>
      </c>
      <c r="D532" s="307">
        <f>SUM(D533,D552,D560,D562,D571,D575,D585,D594,D601,D609,D618,D623,D626,D629,D632,D635,D638,D642,D647,D655,D658)</f>
        <v>51331</v>
      </c>
      <c r="E532" s="308">
        <f t="shared" si="24"/>
        <v>0.157</v>
      </c>
      <c r="F532" s="440" t="str">
        <f t="shared" si="25"/>
        <v>是</v>
      </c>
      <c r="G532" s="441" t="str">
        <f t="shared" si="26"/>
        <v>类</v>
      </c>
    </row>
    <row r="533" ht="36" customHeight="1" spans="1:7">
      <c r="A533" s="439" t="s">
        <v>1006</v>
      </c>
      <c r="B533" s="306" t="s">
        <v>1007</v>
      </c>
      <c r="C533" s="307">
        <f>SUM(C534:C551)</f>
        <v>777</v>
      </c>
      <c r="D533" s="307">
        <f>SUM(D534:D551)</f>
        <v>826</v>
      </c>
      <c r="E533" s="308">
        <f t="shared" si="24"/>
        <v>0.063</v>
      </c>
      <c r="F533" s="440" t="str">
        <f t="shared" si="25"/>
        <v>是</v>
      </c>
      <c r="G533" s="441" t="str">
        <f t="shared" si="26"/>
        <v>款</v>
      </c>
    </row>
    <row r="534" ht="36" customHeight="1" spans="1:7">
      <c r="A534" s="442" t="s">
        <v>1008</v>
      </c>
      <c r="B534" s="311" t="s">
        <v>141</v>
      </c>
      <c r="C534" s="443">
        <v>659</v>
      </c>
      <c r="D534" s="445">
        <v>706</v>
      </c>
      <c r="E534" s="313">
        <f t="shared" si="24"/>
        <v>0.071</v>
      </c>
      <c r="F534" s="440" t="str">
        <f t="shared" si="25"/>
        <v>是</v>
      </c>
      <c r="G534" s="441" t="str">
        <f t="shared" si="26"/>
        <v>项</v>
      </c>
    </row>
    <row r="535" ht="36" customHeight="1" spans="1:7">
      <c r="A535" s="442" t="s">
        <v>1009</v>
      </c>
      <c r="B535" s="311" t="s">
        <v>143</v>
      </c>
      <c r="C535" s="312"/>
      <c r="D535" s="312"/>
      <c r="E535" s="308" t="str">
        <f t="shared" si="24"/>
        <v/>
      </c>
      <c r="F535" s="440" t="str">
        <f t="shared" si="25"/>
        <v>否</v>
      </c>
      <c r="G535" s="441" t="str">
        <f t="shared" si="26"/>
        <v>项</v>
      </c>
    </row>
    <row r="536" ht="36" customHeight="1" spans="1:7">
      <c r="A536" s="442" t="s">
        <v>1010</v>
      </c>
      <c r="B536" s="311" t="s">
        <v>145</v>
      </c>
      <c r="C536" s="312"/>
      <c r="D536" s="312"/>
      <c r="E536" s="308" t="str">
        <f t="shared" si="24"/>
        <v/>
      </c>
      <c r="F536" s="440" t="str">
        <f t="shared" si="25"/>
        <v>否</v>
      </c>
      <c r="G536" s="441" t="str">
        <f t="shared" si="26"/>
        <v>项</v>
      </c>
    </row>
    <row r="537" ht="36" customHeight="1" spans="1:7">
      <c r="A537" s="442" t="s">
        <v>1011</v>
      </c>
      <c r="B537" s="311" t="s">
        <v>1012</v>
      </c>
      <c r="C537" s="312"/>
      <c r="D537" s="312"/>
      <c r="E537" s="308" t="str">
        <f t="shared" si="24"/>
        <v/>
      </c>
      <c r="F537" s="440" t="str">
        <f t="shared" si="25"/>
        <v>否</v>
      </c>
      <c r="G537" s="441" t="str">
        <f t="shared" si="26"/>
        <v>项</v>
      </c>
    </row>
    <row r="538" ht="36" customHeight="1" spans="1:7">
      <c r="A538" s="442" t="s">
        <v>1013</v>
      </c>
      <c r="B538" s="311" t="s">
        <v>1014</v>
      </c>
      <c r="C538" s="312">
        <v>0</v>
      </c>
      <c r="D538" s="312">
        <v>0</v>
      </c>
      <c r="E538" s="308" t="str">
        <f t="shared" si="24"/>
        <v/>
      </c>
      <c r="F538" s="440" t="str">
        <f t="shared" si="25"/>
        <v>否</v>
      </c>
      <c r="G538" s="441" t="str">
        <f t="shared" si="26"/>
        <v>项</v>
      </c>
    </row>
    <row r="539" ht="36" customHeight="1" spans="1:7">
      <c r="A539" s="442" t="s">
        <v>1015</v>
      </c>
      <c r="B539" s="311" t="s">
        <v>1016</v>
      </c>
      <c r="C539" s="312">
        <v>0</v>
      </c>
      <c r="D539" s="312">
        <v>0</v>
      </c>
      <c r="E539" s="308" t="str">
        <f t="shared" si="24"/>
        <v/>
      </c>
      <c r="F539" s="440" t="str">
        <f t="shared" si="25"/>
        <v>否</v>
      </c>
      <c r="G539" s="441" t="str">
        <f t="shared" si="26"/>
        <v>项</v>
      </c>
    </row>
    <row r="540" ht="36" customHeight="1" spans="1:7">
      <c r="A540" s="442" t="s">
        <v>1017</v>
      </c>
      <c r="B540" s="311" t="s">
        <v>1018</v>
      </c>
      <c r="C540" s="312"/>
      <c r="D540" s="312"/>
      <c r="E540" s="308" t="str">
        <f t="shared" si="24"/>
        <v/>
      </c>
      <c r="F540" s="440" t="str">
        <f t="shared" si="25"/>
        <v>否</v>
      </c>
      <c r="G540" s="441" t="str">
        <f t="shared" si="26"/>
        <v>项</v>
      </c>
    </row>
    <row r="541" ht="36" customHeight="1" spans="1:7">
      <c r="A541" s="442" t="s">
        <v>1019</v>
      </c>
      <c r="B541" s="311" t="s">
        <v>242</v>
      </c>
      <c r="C541" s="312"/>
      <c r="D541" s="312"/>
      <c r="E541" s="308" t="str">
        <f t="shared" si="24"/>
        <v/>
      </c>
      <c r="F541" s="440" t="str">
        <f t="shared" si="25"/>
        <v>否</v>
      </c>
      <c r="G541" s="441" t="str">
        <f t="shared" si="26"/>
        <v>项</v>
      </c>
    </row>
    <row r="542" ht="36" customHeight="1" spans="1:7">
      <c r="A542" s="442" t="s">
        <v>1020</v>
      </c>
      <c r="B542" s="311" t="s">
        <v>1021</v>
      </c>
      <c r="C542" s="312"/>
      <c r="D542" s="312"/>
      <c r="E542" s="308" t="str">
        <f t="shared" si="24"/>
        <v/>
      </c>
      <c r="F542" s="440" t="str">
        <f t="shared" si="25"/>
        <v>否</v>
      </c>
      <c r="G542" s="441" t="str">
        <f t="shared" si="26"/>
        <v>项</v>
      </c>
    </row>
    <row r="543" ht="36" customHeight="1" spans="1:7">
      <c r="A543" s="442" t="s">
        <v>1022</v>
      </c>
      <c r="B543" s="311" t="s">
        <v>1023</v>
      </c>
      <c r="C543" s="312"/>
      <c r="D543" s="312"/>
      <c r="E543" s="308" t="str">
        <f t="shared" si="24"/>
        <v/>
      </c>
      <c r="F543" s="440" t="str">
        <f t="shared" si="25"/>
        <v>否</v>
      </c>
      <c r="G543" s="441" t="str">
        <f t="shared" si="26"/>
        <v>项</v>
      </c>
    </row>
    <row r="544" ht="36" customHeight="1" spans="1:7">
      <c r="A544" s="442" t="s">
        <v>1024</v>
      </c>
      <c r="B544" s="311" t="s">
        <v>1025</v>
      </c>
      <c r="C544" s="312"/>
      <c r="D544" s="312"/>
      <c r="E544" s="308" t="str">
        <f t="shared" si="24"/>
        <v/>
      </c>
      <c r="F544" s="440" t="str">
        <f t="shared" si="25"/>
        <v>否</v>
      </c>
      <c r="G544" s="441" t="str">
        <f t="shared" si="26"/>
        <v>项</v>
      </c>
    </row>
    <row r="545" ht="36" customHeight="1" spans="1:7">
      <c r="A545" s="442" t="s">
        <v>1026</v>
      </c>
      <c r="B545" s="311" t="s">
        <v>1027</v>
      </c>
      <c r="C545" s="312">
        <v>0</v>
      </c>
      <c r="D545" s="312">
        <v>0</v>
      </c>
      <c r="E545" s="308" t="str">
        <f t="shared" si="24"/>
        <v/>
      </c>
      <c r="F545" s="440" t="str">
        <f t="shared" si="25"/>
        <v>否</v>
      </c>
      <c r="G545" s="441" t="str">
        <f t="shared" si="26"/>
        <v>项</v>
      </c>
    </row>
    <row r="546" ht="36" customHeight="1" spans="1:7">
      <c r="A546" s="446">
        <v>2080113</v>
      </c>
      <c r="B546" s="448" t="s">
        <v>308</v>
      </c>
      <c r="C546" s="312">
        <v>0</v>
      </c>
      <c r="D546" s="312">
        <v>0</v>
      </c>
      <c r="E546" s="308" t="str">
        <f t="shared" si="24"/>
        <v/>
      </c>
      <c r="F546" s="440" t="str">
        <f t="shared" si="25"/>
        <v>否</v>
      </c>
      <c r="G546" s="441" t="str">
        <f t="shared" si="26"/>
        <v>项</v>
      </c>
    </row>
    <row r="547" ht="36" customHeight="1" spans="1:7">
      <c r="A547" s="446">
        <v>2080114</v>
      </c>
      <c r="B547" s="448" t="s">
        <v>310</v>
      </c>
      <c r="C547" s="312">
        <v>0</v>
      </c>
      <c r="D547" s="312">
        <v>0</v>
      </c>
      <c r="E547" s="308" t="str">
        <f t="shared" si="24"/>
        <v/>
      </c>
      <c r="F547" s="440" t="str">
        <f t="shared" si="25"/>
        <v>否</v>
      </c>
      <c r="G547" s="441" t="str">
        <f t="shared" si="26"/>
        <v>项</v>
      </c>
    </row>
    <row r="548" ht="36" customHeight="1" spans="1:7">
      <c r="A548" s="446">
        <v>2080115</v>
      </c>
      <c r="B548" s="448" t="s">
        <v>312</v>
      </c>
      <c r="C548" s="312">
        <v>0</v>
      </c>
      <c r="D548" s="312">
        <v>0</v>
      </c>
      <c r="E548" s="308" t="str">
        <f t="shared" si="24"/>
        <v/>
      </c>
      <c r="F548" s="440" t="str">
        <f t="shared" si="25"/>
        <v>否</v>
      </c>
      <c r="G548" s="441" t="str">
        <f t="shared" si="26"/>
        <v>项</v>
      </c>
    </row>
    <row r="549" ht="36" customHeight="1" spans="1:7">
      <c r="A549" s="446">
        <v>2080116</v>
      </c>
      <c r="B549" s="448" t="s">
        <v>314</v>
      </c>
      <c r="C549" s="312"/>
      <c r="D549" s="312"/>
      <c r="E549" s="308" t="str">
        <f t="shared" si="24"/>
        <v/>
      </c>
      <c r="F549" s="440" t="str">
        <f t="shared" si="25"/>
        <v>否</v>
      </c>
      <c r="G549" s="441" t="str">
        <f t="shared" si="26"/>
        <v>项</v>
      </c>
    </row>
    <row r="550" ht="36" customHeight="1" spans="1:7">
      <c r="A550" s="446">
        <v>2080150</v>
      </c>
      <c r="B550" s="448" t="s">
        <v>159</v>
      </c>
      <c r="C550" s="312"/>
      <c r="D550" s="312"/>
      <c r="E550" s="308" t="str">
        <f t="shared" si="24"/>
        <v/>
      </c>
      <c r="F550" s="440" t="str">
        <f t="shared" si="25"/>
        <v>否</v>
      </c>
      <c r="G550" s="441" t="str">
        <f t="shared" si="26"/>
        <v>项</v>
      </c>
    </row>
    <row r="551" ht="36" customHeight="1" spans="1:7">
      <c r="A551" s="442" t="s">
        <v>1028</v>
      </c>
      <c r="B551" s="311" t="s">
        <v>1029</v>
      </c>
      <c r="C551" s="443">
        <v>118</v>
      </c>
      <c r="D551" s="445">
        <v>120</v>
      </c>
      <c r="E551" s="313">
        <f t="shared" si="24"/>
        <v>0.017</v>
      </c>
      <c r="F551" s="440" t="str">
        <f t="shared" si="25"/>
        <v>是</v>
      </c>
      <c r="G551" s="441" t="str">
        <f t="shared" si="26"/>
        <v>项</v>
      </c>
    </row>
    <row r="552" ht="36" customHeight="1" spans="1:7">
      <c r="A552" s="439" t="s">
        <v>1030</v>
      </c>
      <c r="B552" s="306" t="s">
        <v>1031</v>
      </c>
      <c r="C552" s="307">
        <f>SUM(C553:C559)</f>
        <v>639</v>
      </c>
      <c r="D552" s="307">
        <f>SUM(D553:D559)</f>
        <v>535</v>
      </c>
      <c r="E552" s="308">
        <f t="shared" si="24"/>
        <v>-0.163</v>
      </c>
      <c r="F552" s="440" t="str">
        <f t="shared" si="25"/>
        <v>是</v>
      </c>
      <c r="G552" s="441" t="str">
        <f t="shared" si="26"/>
        <v>款</v>
      </c>
    </row>
    <row r="553" ht="36" customHeight="1" spans="1:7">
      <c r="A553" s="442" t="s">
        <v>1032</v>
      </c>
      <c r="B553" s="311" t="s">
        <v>141</v>
      </c>
      <c r="C553" s="443">
        <v>418</v>
      </c>
      <c r="D553" s="445">
        <v>438</v>
      </c>
      <c r="E553" s="313">
        <f t="shared" si="24"/>
        <v>0.048</v>
      </c>
      <c r="F553" s="440" t="str">
        <f t="shared" si="25"/>
        <v>是</v>
      </c>
      <c r="G553" s="441" t="str">
        <f t="shared" si="26"/>
        <v>项</v>
      </c>
    </row>
    <row r="554" ht="36" customHeight="1" spans="1:7">
      <c r="A554" s="442" t="s">
        <v>1033</v>
      </c>
      <c r="B554" s="311" t="s">
        <v>143</v>
      </c>
      <c r="C554" s="312">
        <v>0</v>
      </c>
      <c r="D554" s="312">
        <v>0</v>
      </c>
      <c r="E554" s="308" t="str">
        <f t="shared" si="24"/>
        <v/>
      </c>
      <c r="F554" s="440" t="str">
        <f t="shared" si="25"/>
        <v>否</v>
      </c>
      <c r="G554" s="441" t="str">
        <f t="shared" si="26"/>
        <v>项</v>
      </c>
    </row>
    <row r="555" ht="36" customHeight="1" spans="1:7">
      <c r="A555" s="442" t="s">
        <v>1034</v>
      </c>
      <c r="B555" s="311" t="s">
        <v>145</v>
      </c>
      <c r="C555" s="312"/>
      <c r="D555" s="312"/>
      <c r="E555" s="308" t="str">
        <f t="shared" si="24"/>
        <v/>
      </c>
      <c r="F555" s="440" t="str">
        <f t="shared" si="25"/>
        <v>否</v>
      </c>
      <c r="G555" s="441" t="str">
        <f t="shared" si="26"/>
        <v>项</v>
      </c>
    </row>
    <row r="556" ht="36" customHeight="1" spans="1:7">
      <c r="A556" s="442" t="s">
        <v>1035</v>
      </c>
      <c r="B556" s="311" t="s">
        <v>1036</v>
      </c>
      <c r="C556" s="312"/>
      <c r="D556" s="312"/>
      <c r="E556" s="308" t="str">
        <f t="shared" si="24"/>
        <v/>
      </c>
      <c r="F556" s="440" t="str">
        <f t="shared" si="25"/>
        <v>否</v>
      </c>
      <c r="G556" s="441" t="str">
        <f t="shared" si="26"/>
        <v>项</v>
      </c>
    </row>
    <row r="557" ht="36" customHeight="1" spans="1:7">
      <c r="A557" s="442" t="s">
        <v>1037</v>
      </c>
      <c r="B557" s="311" t="s">
        <v>1038</v>
      </c>
      <c r="C557" s="443">
        <v>2</v>
      </c>
      <c r="D557" s="312"/>
      <c r="E557" s="313">
        <f t="shared" si="24"/>
        <v>-1</v>
      </c>
      <c r="F557" s="440" t="str">
        <f t="shared" si="25"/>
        <v>是</v>
      </c>
      <c r="G557" s="441" t="str">
        <f t="shared" si="26"/>
        <v>项</v>
      </c>
    </row>
    <row r="558" ht="36" customHeight="1" spans="1:7">
      <c r="A558" s="442" t="s">
        <v>1039</v>
      </c>
      <c r="B558" s="311" t="s">
        <v>1040</v>
      </c>
      <c r="C558" s="312"/>
      <c r="D558" s="312"/>
      <c r="E558" s="313" t="str">
        <f t="shared" si="24"/>
        <v/>
      </c>
      <c r="F558" s="440" t="str">
        <f t="shared" si="25"/>
        <v>否</v>
      </c>
      <c r="G558" s="441" t="str">
        <f t="shared" si="26"/>
        <v>项</v>
      </c>
    </row>
    <row r="559" ht="36" customHeight="1" spans="1:7">
      <c r="A559" s="442" t="s">
        <v>1041</v>
      </c>
      <c r="B559" s="311" t="s">
        <v>1042</v>
      </c>
      <c r="C559" s="443">
        <v>219</v>
      </c>
      <c r="D559" s="445">
        <v>97</v>
      </c>
      <c r="E559" s="313">
        <f t="shared" si="24"/>
        <v>-0.557</v>
      </c>
      <c r="F559" s="440" t="str">
        <f t="shared" si="25"/>
        <v>是</v>
      </c>
      <c r="G559" s="441" t="str">
        <f t="shared" si="26"/>
        <v>项</v>
      </c>
    </row>
    <row r="560" ht="36" customHeight="1" spans="1:7">
      <c r="A560" s="439" t="s">
        <v>1043</v>
      </c>
      <c r="B560" s="306" t="s">
        <v>1044</v>
      </c>
      <c r="C560" s="307">
        <f>SUM(C561:C561)</f>
        <v>0</v>
      </c>
      <c r="D560" s="307">
        <f>SUM(D561:D561)</f>
        <v>0</v>
      </c>
      <c r="E560" s="308" t="str">
        <f t="shared" si="24"/>
        <v/>
      </c>
      <c r="F560" s="440" t="str">
        <f t="shared" si="25"/>
        <v>否</v>
      </c>
      <c r="G560" s="441" t="str">
        <f t="shared" si="26"/>
        <v>款</v>
      </c>
    </row>
    <row r="561" ht="36" customHeight="1" spans="1:7">
      <c r="A561" s="442" t="s">
        <v>1045</v>
      </c>
      <c r="B561" s="311" t="s">
        <v>1046</v>
      </c>
      <c r="C561" s="312"/>
      <c r="D561" s="312">
        <v>0</v>
      </c>
      <c r="E561" s="308" t="str">
        <f t="shared" si="24"/>
        <v/>
      </c>
      <c r="F561" s="440" t="str">
        <f t="shared" si="25"/>
        <v>否</v>
      </c>
      <c r="G561" s="441" t="str">
        <f t="shared" si="26"/>
        <v>项</v>
      </c>
    </row>
    <row r="562" ht="36" customHeight="1" spans="1:7">
      <c r="A562" s="439" t="s">
        <v>1047</v>
      </c>
      <c r="B562" s="306" t="s">
        <v>1048</v>
      </c>
      <c r="C562" s="307">
        <f>SUM(C563:C570)</f>
        <v>15735</v>
      </c>
      <c r="D562" s="307">
        <f>SUM(D563:D570)</f>
        <v>18731</v>
      </c>
      <c r="E562" s="308">
        <f t="shared" si="24"/>
        <v>0.19</v>
      </c>
      <c r="F562" s="440" t="str">
        <f t="shared" si="25"/>
        <v>是</v>
      </c>
      <c r="G562" s="441" t="str">
        <f t="shared" si="26"/>
        <v>款</v>
      </c>
    </row>
    <row r="563" ht="36" customHeight="1" spans="1:7">
      <c r="A563" s="442" t="s">
        <v>1049</v>
      </c>
      <c r="B563" s="311" t="s">
        <v>1050</v>
      </c>
      <c r="C563" s="443">
        <v>2158</v>
      </c>
      <c r="D563" s="445">
        <v>2333</v>
      </c>
      <c r="E563" s="313">
        <f t="shared" si="24"/>
        <v>0.081</v>
      </c>
      <c r="F563" s="440" t="str">
        <f t="shared" si="25"/>
        <v>是</v>
      </c>
      <c r="G563" s="441" t="str">
        <f t="shared" si="26"/>
        <v>项</v>
      </c>
    </row>
    <row r="564" ht="36" customHeight="1" spans="1:7">
      <c r="A564" s="442" t="s">
        <v>1051</v>
      </c>
      <c r="B564" s="311" t="s">
        <v>1052</v>
      </c>
      <c r="C564" s="443">
        <v>2614</v>
      </c>
      <c r="D564" s="445">
        <v>2743</v>
      </c>
      <c r="E564" s="313">
        <f t="shared" si="24"/>
        <v>0.049</v>
      </c>
      <c r="F564" s="440" t="str">
        <f t="shared" si="25"/>
        <v>是</v>
      </c>
      <c r="G564" s="441" t="str">
        <f t="shared" si="26"/>
        <v>项</v>
      </c>
    </row>
    <row r="565" ht="36" customHeight="1" spans="1:7">
      <c r="A565" s="442" t="s">
        <v>1053</v>
      </c>
      <c r="B565" s="311" t="s">
        <v>1054</v>
      </c>
      <c r="C565" s="312"/>
      <c r="D565" s="445">
        <v>1</v>
      </c>
      <c r="E565" s="313" t="str">
        <f t="shared" si="24"/>
        <v/>
      </c>
      <c r="F565" s="440" t="str">
        <f t="shared" si="25"/>
        <v>是</v>
      </c>
      <c r="G565" s="441" t="str">
        <f t="shared" si="26"/>
        <v>项</v>
      </c>
    </row>
    <row r="566" ht="36" customHeight="1" spans="1:7">
      <c r="A566" s="442" t="s">
        <v>1055</v>
      </c>
      <c r="B566" s="311" t="s">
        <v>1056</v>
      </c>
      <c r="C566" s="443">
        <v>9802</v>
      </c>
      <c r="D566" s="445">
        <v>10500</v>
      </c>
      <c r="E566" s="313">
        <f t="shared" si="24"/>
        <v>0.071</v>
      </c>
      <c r="F566" s="440" t="str">
        <f t="shared" si="25"/>
        <v>是</v>
      </c>
      <c r="G566" s="441" t="str">
        <f t="shared" si="26"/>
        <v>项</v>
      </c>
    </row>
    <row r="567" ht="36" customHeight="1" spans="1:7">
      <c r="A567" s="442" t="s">
        <v>1057</v>
      </c>
      <c r="B567" s="311" t="s">
        <v>1058</v>
      </c>
      <c r="C567" s="443">
        <v>941</v>
      </c>
      <c r="D567" s="445">
        <v>1671</v>
      </c>
      <c r="E567" s="313">
        <f t="shared" si="24"/>
        <v>0.776</v>
      </c>
      <c r="F567" s="440" t="str">
        <f t="shared" si="25"/>
        <v>是</v>
      </c>
      <c r="G567" s="441" t="str">
        <f t="shared" si="26"/>
        <v>项</v>
      </c>
    </row>
    <row r="568" ht="36" customHeight="1" spans="1:7">
      <c r="A568" s="442" t="s">
        <v>1059</v>
      </c>
      <c r="B568" s="311" t="s">
        <v>1060</v>
      </c>
      <c r="C568" s="312"/>
      <c r="D568" s="445">
        <v>1269</v>
      </c>
      <c r="E568" s="313" t="str">
        <f t="shared" si="24"/>
        <v/>
      </c>
      <c r="F568" s="440" t="str">
        <f t="shared" si="25"/>
        <v>是</v>
      </c>
      <c r="G568" s="441" t="str">
        <f t="shared" si="26"/>
        <v>项</v>
      </c>
    </row>
    <row r="569" ht="36" customHeight="1" spans="1:7">
      <c r="A569" s="446">
        <v>2080508</v>
      </c>
      <c r="B569" s="448" t="s">
        <v>1061</v>
      </c>
      <c r="C569" s="312">
        <v>0</v>
      </c>
      <c r="D569" s="312">
        <v>0</v>
      </c>
      <c r="E569" s="313" t="str">
        <f t="shared" si="24"/>
        <v/>
      </c>
      <c r="F569" s="440" t="str">
        <f t="shared" si="25"/>
        <v>否</v>
      </c>
      <c r="G569" s="441" t="str">
        <f t="shared" si="26"/>
        <v>项</v>
      </c>
    </row>
    <row r="570" ht="36" customHeight="1" spans="1:7">
      <c r="A570" s="442" t="s">
        <v>1062</v>
      </c>
      <c r="B570" s="311" t="s">
        <v>1063</v>
      </c>
      <c r="C570" s="443">
        <v>220</v>
      </c>
      <c r="D570" s="445">
        <v>214</v>
      </c>
      <c r="E570" s="313">
        <f t="shared" si="24"/>
        <v>-0.027</v>
      </c>
      <c r="F570" s="440" t="str">
        <f t="shared" si="25"/>
        <v>是</v>
      </c>
      <c r="G570" s="441" t="str">
        <f t="shared" si="26"/>
        <v>项</v>
      </c>
    </row>
    <row r="571" ht="36" customHeight="1" spans="1:7">
      <c r="A571" s="439" t="s">
        <v>1064</v>
      </c>
      <c r="B571" s="306" t="s">
        <v>1065</v>
      </c>
      <c r="C571" s="307">
        <f>SUM(C572:C574)</f>
        <v>0</v>
      </c>
      <c r="D571" s="307">
        <f>SUM(D572:D574)</f>
        <v>0</v>
      </c>
      <c r="E571" s="308" t="str">
        <f t="shared" si="24"/>
        <v/>
      </c>
      <c r="F571" s="440" t="str">
        <f t="shared" si="25"/>
        <v>否</v>
      </c>
      <c r="G571" s="441" t="str">
        <f t="shared" si="26"/>
        <v>款</v>
      </c>
    </row>
    <row r="572" ht="36" customHeight="1" spans="1:7">
      <c r="A572" s="442" t="s">
        <v>1066</v>
      </c>
      <c r="B572" s="311" t="s">
        <v>1067</v>
      </c>
      <c r="C572" s="312">
        <v>0</v>
      </c>
      <c r="D572" s="312">
        <v>0</v>
      </c>
      <c r="E572" s="308" t="str">
        <f t="shared" si="24"/>
        <v/>
      </c>
      <c r="F572" s="440" t="str">
        <f t="shared" si="25"/>
        <v>否</v>
      </c>
      <c r="G572" s="441" t="str">
        <f t="shared" si="26"/>
        <v>项</v>
      </c>
    </row>
    <row r="573" ht="36" customHeight="1" spans="1:7">
      <c r="A573" s="442" t="s">
        <v>1068</v>
      </c>
      <c r="B573" s="311" t="s">
        <v>1069</v>
      </c>
      <c r="C573" s="312">
        <v>0</v>
      </c>
      <c r="D573" s="312">
        <v>0</v>
      </c>
      <c r="E573" s="308" t="str">
        <f t="shared" si="24"/>
        <v/>
      </c>
      <c r="F573" s="440" t="str">
        <f t="shared" si="25"/>
        <v>否</v>
      </c>
      <c r="G573" s="441" t="str">
        <f t="shared" si="26"/>
        <v>项</v>
      </c>
    </row>
    <row r="574" ht="36" customHeight="1" spans="1:7">
      <c r="A574" s="442" t="s">
        <v>1070</v>
      </c>
      <c r="B574" s="311" t="s">
        <v>1071</v>
      </c>
      <c r="C574" s="312">
        <v>0</v>
      </c>
      <c r="D574" s="312">
        <v>0</v>
      </c>
      <c r="E574" s="308" t="str">
        <f t="shared" si="24"/>
        <v/>
      </c>
      <c r="F574" s="440" t="str">
        <f t="shared" si="25"/>
        <v>否</v>
      </c>
      <c r="G574" s="441" t="str">
        <f t="shared" si="26"/>
        <v>项</v>
      </c>
    </row>
    <row r="575" ht="36" customHeight="1" spans="1:7">
      <c r="A575" s="439" t="s">
        <v>1072</v>
      </c>
      <c r="B575" s="306" t="s">
        <v>1073</v>
      </c>
      <c r="C575" s="307">
        <f>SUM(C576:C584)</f>
        <v>1570</v>
      </c>
      <c r="D575" s="307">
        <f>SUM(D576:D584)</f>
        <v>401</v>
      </c>
      <c r="E575" s="308">
        <f t="shared" si="24"/>
        <v>-0.745</v>
      </c>
      <c r="F575" s="440" t="str">
        <f t="shared" si="25"/>
        <v>是</v>
      </c>
      <c r="G575" s="441" t="str">
        <f t="shared" si="26"/>
        <v>款</v>
      </c>
    </row>
    <row r="576" ht="36" customHeight="1" spans="1:7">
      <c r="A576" s="442" t="s">
        <v>1074</v>
      </c>
      <c r="B576" s="311" t="s">
        <v>1075</v>
      </c>
      <c r="C576" s="312"/>
      <c r="D576" s="312"/>
      <c r="E576" s="308" t="str">
        <f t="shared" si="24"/>
        <v/>
      </c>
      <c r="F576" s="440" t="str">
        <f t="shared" si="25"/>
        <v>否</v>
      </c>
      <c r="G576" s="441" t="str">
        <f t="shared" si="26"/>
        <v>项</v>
      </c>
    </row>
    <row r="577" ht="36" customHeight="1" spans="1:7">
      <c r="A577" s="442" t="s">
        <v>1076</v>
      </c>
      <c r="B577" s="311" t="s">
        <v>1077</v>
      </c>
      <c r="C577" s="312">
        <v>0</v>
      </c>
      <c r="D577" s="312">
        <v>0</v>
      </c>
      <c r="E577" s="308" t="str">
        <f t="shared" si="24"/>
        <v/>
      </c>
      <c r="F577" s="440" t="str">
        <f t="shared" si="25"/>
        <v>否</v>
      </c>
      <c r="G577" s="441" t="str">
        <f t="shared" si="26"/>
        <v>项</v>
      </c>
    </row>
    <row r="578" ht="36" customHeight="1" spans="1:7">
      <c r="A578" s="442" t="s">
        <v>1078</v>
      </c>
      <c r="B578" s="311" t="s">
        <v>1079</v>
      </c>
      <c r="C578" s="443">
        <v>119</v>
      </c>
      <c r="D578" s="445">
        <v>47</v>
      </c>
      <c r="E578" s="313">
        <f t="shared" ref="E578:E641" si="27">IFERROR(D578/C578-1,"")</f>
        <v>-0.605</v>
      </c>
      <c r="F578" s="440" t="str">
        <f t="shared" si="25"/>
        <v>是</v>
      </c>
      <c r="G578" s="441" t="str">
        <f t="shared" si="26"/>
        <v>项</v>
      </c>
    </row>
    <row r="579" ht="36" customHeight="1" spans="1:7">
      <c r="A579" s="442" t="s">
        <v>1080</v>
      </c>
      <c r="B579" s="311" t="s">
        <v>1081</v>
      </c>
      <c r="C579" s="443">
        <v>1342</v>
      </c>
      <c r="D579" s="445">
        <v>168</v>
      </c>
      <c r="E579" s="313">
        <f t="shared" si="27"/>
        <v>-0.875</v>
      </c>
      <c r="F579" s="440" t="str">
        <f t="shared" si="25"/>
        <v>是</v>
      </c>
      <c r="G579" s="441" t="str">
        <f t="shared" si="26"/>
        <v>项</v>
      </c>
    </row>
    <row r="580" ht="36" customHeight="1" spans="1:7">
      <c r="A580" s="442" t="s">
        <v>1082</v>
      </c>
      <c r="B580" s="311" t="s">
        <v>1083</v>
      </c>
      <c r="C580" s="443">
        <v>62</v>
      </c>
      <c r="D580" s="312">
        <v>0</v>
      </c>
      <c r="E580" s="313">
        <f t="shared" si="27"/>
        <v>-1</v>
      </c>
      <c r="F580" s="440" t="str">
        <f t="shared" ref="F580:F643" si="28">IF(LEN(A580)=3,"是",IF(B580&lt;&gt;"",IF(SUM(C580:D580)&lt;&gt;0,"是","否"),"是"))</f>
        <v>是</v>
      </c>
      <c r="G580" s="441" t="str">
        <f t="shared" ref="G580:G643" si="29">IF(LEN(A580)=3,"类",IF(LEN(A580)=5,"款","项"))</f>
        <v>项</v>
      </c>
    </row>
    <row r="581" ht="36" customHeight="1" spans="1:7">
      <c r="A581" s="442" t="s">
        <v>1084</v>
      </c>
      <c r="B581" s="311" t="s">
        <v>1085</v>
      </c>
      <c r="C581" s="312"/>
      <c r="D581" s="312"/>
      <c r="E581" s="308" t="str">
        <f t="shared" si="27"/>
        <v/>
      </c>
      <c r="F581" s="440" t="str">
        <f t="shared" si="28"/>
        <v>否</v>
      </c>
      <c r="G581" s="441" t="str">
        <f t="shared" si="29"/>
        <v>项</v>
      </c>
    </row>
    <row r="582" ht="36" customHeight="1" spans="1:7">
      <c r="A582" s="442" t="s">
        <v>1086</v>
      </c>
      <c r="B582" s="311" t="s">
        <v>1087</v>
      </c>
      <c r="C582" s="312">
        <v>0</v>
      </c>
      <c r="D582" s="445">
        <v>20</v>
      </c>
      <c r="E582" s="308" t="str">
        <f t="shared" si="27"/>
        <v/>
      </c>
      <c r="F582" s="440" t="str">
        <f t="shared" si="28"/>
        <v>是</v>
      </c>
      <c r="G582" s="441" t="str">
        <f t="shared" si="29"/>
        <v>项</v>
      </c>
    </row>
    <row r="583" ht="36" customHeight="1" spans="1:7">
      <c r="A583" s="442" t="s">
        <v>1088</v>
      </c>
      <c r="B583" s="311" t="s">
        <v>1089</v>
      </c>
      <c r="C583" s="312">
        <v>0</v>
      </c>
      <c r="D583" s="445">
        <v>61</v>
      </c>
      <c r="E583" s="308" t="str">
        <f t="shared" si="27"/>
        <v/>
      </c>
      <c r="F583" s="440" t="str">
        <f t="shared" si="28"/>
        <v>是</v>
      </c>
      <c r="G583" s="441" t="str">
        <f t="shared" si="29"/>
        <v>项</v>
      </c>
    </row>
    <row r="584" ht="36" customHeight="1" spans="1:7">
      <c r="A584" s="442" t="s">
        <v>1090</v>
      </c>
      <c r="B584" s="311" t="s">
        <v>1091</v>
      </c>
      <c r="C584" s="443">
        <v>47</v>
      </c>
      <c r="D584" s="445">
        <v>105</v>
      </c>
      <c r="E584" s="313">
        <f t="shared" si="27"/>
        <v>1.234</v>
      </c>
      <c r="F584" s="440" t="str">
        <f t="shared" si="28"/>
        <v>是</v>
      </c>
      <c r="G584" s="441" t="str">
        <f t="shared" si="29"/>
        <v>项</v>
      </c>
    </row>
    <row r="585" ht="36" customHeight="1" spans="1:7">
      <c r="A585" s="439" t="s">
        <v>1092</v>
      </c>
      <c r="B585" s="306" t="s">
        <v>1093</v>
      </c>
      <c r="C585" s="307">
        <f>SUM(C586:C593)</f>
        <v>2451</v>
      </c>
      <c r="D585" s="307">
        <f>SUM(D586:D593)</f>
        <v>2835</v>
      </c>
      <c r="E585" s="308">
        <f t="shared" si="27"/>
        <v>0.157</v>
      </c>
      <c r="F585" s="440" t="str">
        <f t="shared" si="28"/>
        <v>是</v>
      </c>
      <c r="G585" s="441" t="str">
        <f t="shared" si="29"/>
        <v>款</v>
      </c>
    </row>
    <row r="586" ht="36" customHeight="1" spans="1:7">
      <c r="A586" s="442" t="s">
        <v>1094</v>
      </c>
      <c r="B586" s="311" t="s">
        <v>1095</v>
      </c>
      <c r="C586" s="443">
        <v>908</v>
      </c>
      <c r="D586" s="445">
        <v>1076</v>
      </c>
      <c r="E586" s="313">
        <f t="shared" si="27"/>
        <v>0.185</v>
      </c>
      <c r="F586" s="440" t="str">
        <f t="shared" si="28"/>
        <v>是</v>
      </c>
      <c r="G586" s="441" t="str">
        <f t="shared" si="29"/>
        <v>项</v>
      </c>
    </row>
    <row r="587" ht="36" customHeight="1" spans="1:7">
      <c r="A587" s="442" t="s">
        <v>1096</v>
      </c>
      <c r="B587" s="311" t="s">
        <v>1097</v>
      </c>
      <c r="C587" s="444">
        <v>188</v>
      </c>
      <c r="D587" s="445">
        <v>220</v>
      </c>
      <c r="E587" s="313">
        <f t="shared" si="27"/>
        <v>0.17</v>
      </c>
      <c r="F587" s="440" t="str">
        <f t="shared" si="28"/>
        <v>是</v>
      </c>
      <c r="G587" s="441" t="str">
        <f t="shared" si="29"/>
        <v>项</v>
      </c>
    </row>
    <row r="588" ht="36" customHeight="1" spans="1:7">
      <c r="A588" s="442" t="s">
        <v>1098</v>
      </c>
      <c r="B588" s="311" t="s">
        <v>1099</v>
      </c>
      <c r="C588" s="444">
        <v>166</v>
      </c>
      <c r="D588" s="445">
        <v>50</v>
      </c>
      <c r="E588" s="313">
        <f t="shared" si="27"/>
        <v>-0.699</v>
      </c>
      <c r="F588" s="440" t="str">
        <f t="shared" si="28"/>
        <v>是</v>
      </c>
      <c r="G588" s="441" t="str">
        <f t="shared" si="29"/>
        <v>项</v>
      </c>
    </row>
    <row r="589" s="426" customFormat="1" ht="36" customHeight="1" spans="1:7">
      <c r="A589" s="442" t="s">
        <v>1100</v>
      </c>
      <c r="B589" s="311" t="s">
        <v>1101</v>
      </c>
      <c r="C589" s="312"/>
      <c r="D589" s="312"/>
      <c r="E589" s="313" t="str">
        <f t="shared" si="27"/>
        <v/>
      </c>
      <c r="F589" s="440" t="str">
        <f t="shared" si="28"/>
        <v>否</v>
      </c>
      <c r="G589" s="441" t="str">
        <f t="shared" si="29"/>
        <v>项</v>
      </c>
    </row>
    <row r="590" ht="36" customHeight="1" spans="1:7">
      <c r="A590" s="442" t="s">
        <v>1102</v>
      </c>
      <c r="B590" s="311" t="s">
        <v>1103</v>
      </c>
      <c r="C590" s="443">
        <v>129</v>
      </c>
      <c r="D590" s="445">
        <v>120</v>
      </c>
      <c r="E590" s="313">
        <f t="shared" si="27"/>
        <v>-0.07</v>
      </c>
      <c r="F590" s="440" t="str">
        <f t="shared" si="28"/>
        <v>是</v>
      </c>
      <c r="G590" s="441" t="str">
        <f t="shared" si="29"/>
        <v>项</v>
      </c>
    </row>
    <row r="591" ht="36" customHeight="1" spans="1:7">
      <c r="A591" s="442" t="s">
        <v>1104</v>
      </c>
      <c r="B591" s="311" t="s">
        <v>1105</v>
      </c>
      <c r="C591" s="312">
        <v>0</v>
      </c>
      <c r="D591" s="312">
        <v>0</v>
      </c>
      <c r="E591" s="313" t="str">
        <f t="shared" si="27"/>
        <v/>
      </c>
      <c r="F591" s="440" t="str">
        <f t="shared" si="28"/>
        <v>否</v>
      </c>
      <c r="G591" s="441" t="str">
        <f t="shared" si="29"/>
        <v>项</v>
      </c>
    </row>
    <row r="592" ht="36" customHeight="1" spans="1:7">
      <c r="A592" s="442">
        <v>2080808</v>
      </c>
      <c r="B592" s="311" t="s">
        <v>1106</v>
      </c>
      <c r="C592" s="312"/>
      <c r="D592" s="445">
        <v>29</v>
      </c>
      <c r="E592" s="313" t="str">
        <f t="shared" si="27"/>
        <v/>
      </c>
      <c r="F592" s="440" t="str">
        <f t="shared" si="28"/>
        <v>是</v>
      </c>
      <c r="G592" s="441" t="str">
        <f t="shared" si="29"/>
        <v>项</v>
      </c>
    </row>
    <row r="593" ht="36" customHeight="1" spans="1:7">
      <c r="A593" s="442" t="s">
        <v>1107</v>
      </c>
      <c r="B593" s="311" t="s">
        <v>1108</v>
      </c>
      <c r="C593" s="443">
        <v>1060</v>
      </c>
      <c r="D593" s="445">
        <v>1340</v>
      </c>
      <c r="E593" s="313">
        <f t="shared" si="27"/>
        <v>0.264</v>
      </c>
      <c r="F593" s="440" t="str">
        <f t="shared" si="28"/>
        <v>是</v>
      </c>
      <c r="G593" s="441" t="str">
        <f t="shared" si="29"/>
        <v>项</v>
      </c>
    </row>
    <row r="594" ht="36" customHeight="1" spans="1:7">
      <c r="A594" s="439" t="s">
        <v>1109</v>
      </c>
      <c r="B594" s="306" t="s">
        <v>1110</v>
      </c>
      <c r="C594" s="307">
        <f>SUM(C595:C600)</f>
        <v>146</v>
      </c>
      <c r="D594" s="307">
        <f>SUM(D595:D600)</f>
        <v>148</v>
      </c>
      <c r="E594" s="308">
        <f t="shared" si="27"/>
        <v>0.014</v>
      </c>
      <c r="F594" s="440" t="str">
        <f t="shared" si="28"/>
        <v>是</v>
      </c>
      <c r="G594" s="441" t="str">
        <f t="shared" si="29"/>
        <v>款</v>
      </c>
    </row>
    <row r="595" s="426" customFormat="1" ht="36" customHeight="1" spans="1:7">
      <c r="A595" s="442" t="s">
        <v>1111</v>
      </c>
      <c r="B595" s="311" t="s">
        <v>1112</v>
      </c>
      <c r="C595" s="443">
        <v>60</v>
      </c>
      <c r="D595" s="445">
        <v>38</v>
      </c>
      <c r="E595" s="313">
        <f t="shared" si="27"/>
        <v>-0.367</v>
      </c>
      <c r="F595" s="440" t="str">
        <f t="shared" si="28"/>
        <v>是</v>
      </c>
      <c r="G595" s="441" t="str">
        <f t="shared" si="29"/>
        <v>项</v>
      </c>
    </row>
    <row r="596" ht="36" customHeight="1" spans="1:7">
      <c r="A596" s="442" t="s">
        <v>1113</v>
      </c>
      <c r="B596" s="311" t="s">
        <v>1114</v>
      </c>
      <c r="C596" s="443">
        <v>55</v>
      </c>
      <c r="D596" s="312">
        <v>50</v>
      </c>
      <c r="E596" s="313">
        <f t="shared" si="27"/>
        <v>-0.091</v>
      </c>
      <c r="F596" s="440" t="str">
        <f t="shared" si="28"/>
        <v>是</v>
      </c>
      <c r="G596" s="441" t="str">
        <f t="shared" si="29"/>
        <v>项</v>
      </c>
    </row>
    <row r="597" ht="36" customHeight="1" spans="1:7">
      <c r="A597" s="442" t="s">
        <v>1115</v>
      </c>
      <c r="B597" s="311" t="s">
        <v>1116</v>
      </c>
      <c r="C597" s="312"/>
      <c r="D597" s="312"/>
      <c r="E597" s="313" t="str">
        <f t="shared" si="27"/>
        <v/>
      </c>
      <c r="F597" s="440" t="str">
        <f t="shared" si="28"/>
        <v>否</v>
      </c>
      <c r="G597" s="441" t="str">
        <f t="shared" si="29"/>
        <v>项</v>
      </c>
    </row>
    <row r="598" ht="36" customHeight="1" spans="1:7">
      <c r="A598" s="442" t="s">
        <v>1117</v>
      </c>
      <c r="B598" s="311" t="s">
        <v>1118</v>
      </c>
      <c r="C598" s="443">
        <v>21</v>
      </c>
      <c r="D598" s="445">
        <v>10</v>
      </c>
      <c r="E598" s="313">
        <f t="shared" si="27"/>
        <v>-0.524</v>
      </c>
      <c r="F598" s="440" t="str">
        <f t="shared" si="28"/>
        <v>是</v>
      </c>
      <c r="G598" s="441" t="str">
        <f t="shared" si="29"/>
        <v>项</v>
      </c>
    </row>
    <row r="599" ht="36" customHeight="1" spans="1:7">
      <c r="A599" s="442" t="s">
        <v>1119</v>
      </c>
      <c r="B599" s="311" t="s">
        <v>1120</v>
      </c>
      <c r="C599" s="443">
        <v>10</v>
      </c>
      <c r="D599" s="445">
        <v>13</v>
      </c>
      <c r="E599" s="313">
        <f t="shared" si="27"/>
        <v>0.3</v>
      </c>
      <c r="F599" s="440" t="str">
        <f t="shared" si="28"/>
        <v>是</v>
      </c>
      <c r="G599" s="441" t="str">
        <f t="shared" si="29"/>
        <v>项</v>
      </c>
    </row>
    <row r="600" ht="36" customHeight="1" spans="1:7">
      <c r="A600" s="442" t="s">
        <v>1121</v>
      </c>
      <c r="B600" s="311" t="s">
        <v>1122</v>
      </c>
      <c r="C600" s="312"/>
      <c r="D600" s="445">
        <v>37</v>
      </c>
      <c r="E600" s="313" t="str">
        <f t="shared" si="27"/>
        <v/>
      </c>
      <c r="F600" s="440" t="str">
        <f t="shared" si="28"/>
        <v>是</v>
      </c>
      <c r="G600" s="441" t="str">
        <f t="shared" si="29"/>
        <v>项</v>
      </c>
    </row>
    <row r="601" ht="36" customHeight="1" spans="1:7">
      <c r="A601" s="439" t="s">
        <v>1123</v>
      </c>
      <c r="B601" s="306" t="s">
        <v>1124</v>
      </c>
      <c r="C601" s="307">
        <f>SUM(C602:C608)</f>
        <v>1108</v>
      </c>
      <c r="D601" s="307">
        <f>SUM(D602:D608)</f>
        <v>1435</v>
      </c>
      <c r="E601" s="308">
        <f t="shared" si="27"/>
        <v>0.295</v>
      </c>
      <c r="F601" s="440" t="str">
        <f t="shared" si="28"/>
        <v>是</v>
      </c>
      <c r="G601" s="441" t="str">
        <f t="shared" si="29"/>
        <v>款</v>
      </c>
    </row>
    <row r="602" ht="36" customHeight="1" spans="1:7">
      <c r="A602" s="442" t="s">
        <v>1125</v>
      </c>
      <c r="B602" s="311" t="s">
        <v>1126</v>
      </c>
      <c r="C602" s="443">
        <v>200</v>
      </c>
      <c r="D602" s="445">
        <v>347</v>
      </c>
      <c r="E602" s="313">
        <f t="shared" si="27"/>
        <v>0.735</v>
      </c>
      <c r="F602" s="440" t="str">
        <f t="shared" si="28"/>
        <v>是</v>
      </c>
      <c r="G602" s="441" t="str">
        <f t="shared" si="29"/>
        <v>项</v>
      </c>
    </row>
    <row r="603" ht="36" customHeight="1" spans="1:7">
      <c r="A603" s="442" t="s">
        <v>1127</v>
      </c>
      <c r="B603" s="311" t="s">
        <v>1128</v>
      </c>
      <c r="C603" s="443">
        <v>379</v>
      </c>
      <c r="D603" s="445">
        <v>430</v>
      </c>
      <c r="E603" s="313">
        <f t="shared" si="27"/>
        <v>0.135</v>
      </c>
      <c r="F603" s="440" t="str">
        <f t="shared" si="28"/>
        <v>是</v>
      </c>
      <c r="G603" s="441" t="str">
        <f t="shared" si="29"/>
        <v>项</v>
      </c>
    </row>
    <row r="604" ht="36" customHeight="1" spans="1:7">
      <c r="A604" s="442" t="s">
        <v>1129</v>
      </c>
      <c r="B604" s="311" t="s">
        <v>1130</v>
      </c>
      <c r="C604" s="312"/>
      <c r="D604" s="312"/>
      <c r="E604" s="313" t="str">
        <f t="shared" si="27"/>
        <v/>
      </c>
      <c r="F604" s="440" t="str">
        <f t="shared" si="28"/>
        <v>否</v>
      </c>
      <c r="G604" s="441" t="str">
        <f t="shared" si="29"/>
        <v>项</v>
      </c>
    </row>
    <row r="605" ht="36" customHeight="1" spans="1:7">
      <c r="A605" s="442" t="s">
        <v>1131</v>
      </c>
      <c r="B605" s="311" t="s">
        <v>1132</v>
      </c>
      <c r="C605" s="443">
        <v>400</v>
      </c>
      <c r="D605" s="445">
        <v>421</v>
      </c>
      <c r="E605" s="313">
        <f t="shared" si="27"/>
        <v>0.053</v>
      </c>
      <c r="F605" s="440" t="str">
        <f t="shared" si="28"/>
        <v>是</v>
      </c>
      <c r="G605" s="441" t="str">
        <f t="shared" si="29"/>
        <v>项</v>
      </c>
    </row>
    <row r="606" ht="36" customHeight="1" spans="1:7">
      <c r="A606" s="442" t="s">
        <v>1133</v>
      </c>
      <c r="B606" s="311" t="s">
        <v>1134</v>
      </c>
      <c r="C606" s="312">
        <v>0</v>
      </c>
      <c r="D606" s="312">
        <v>0</v>
      </c>
      <c r="E606" s="313" t="str">
        <f t="shared" si="27"/>
        <v/>
      </c>
      <c r="F606" s="440" t="str">
        <f t="shared" si="28"/>
        <v>否</v>
      </c>
      <c r="G606" s="441" t="str">
        <f t="shared" si="29"/>
        <v>项</v>
      </c>
    </row>
    <row r="607" ht="36" customHeight="1" spans="1:7">
      <c r="A607" s="442" t="s">
        <v>1135</v>
      </c>
      <c r="B607" s="311" t="s">
        <v>1136</v>
      </c>
      <c r="C607" s="443">
        <v>129</v>
      </c>
      <c r="D607" s="445">
        <v>237</v>
      </c>
      <c r="E607" s="313">
        <f t="shared" si="27"/>
        <v>0.837</v>
      </c>
      <c r="F607" s="440" t="str">
        <f t="shared" si="28"/>
        <v>是</v>
      </c>
      <c r="G607" s="441" t="str">
        <f t="shared" si="29"/>
        <v>项</v>
      </c>
    </row>
    <row r="608" ht="36" customHeight="1" spans="1:7">
      <c r="A608" s="442" t="s">
        <v>1137</v>
      </c>
      <c r="B608" s="311" t="s">
        <v>1138</v>
      </c>
      <c r="C608" s="312">
        <v>0</v>
      </c>
      <c r="D608" s="312">
        <v>0</v>
      </c>
      <c r="E608" s="313" t="str">
        <f t="shared" si="27"/>
        <v/>
      </c>
      <c r="F608" s="440" t="str">
        <f t="shared" si="28"/>
        <v>否</v>
      </c>
      <c r="G608" s="441" t="str">
        <f t="shared" si="29"/>
        <v>项</v>
      </c>
    </row>
    <row r="609" ht="36" customHeight="1" spans="1:7">
      <c r="A609" s="439" t="s">
        <v>1139</v>
      </c>
      <c r="B609" s="306" t="s">
        <v>1140</v>
      </c>
      <c r="C609" s="307">
        <f>SUM(C610:C617)</f>
        <v>954</v>
      </c>
      <c r="D609" s="307">
        <f>SUM(D610:D617)</f>
        <v>941</v>
      </c>
      <c r="E609" s="308">
        <f t="shared" si="27"/>
        <v>-0.014</v>
      </c>
      <c r="F609" s="440" t="str">
        <f t="shared" si="28"/>
        <v>是</v>
      </c>
      <c r="G609" s="441" t="str">
        <f t="shared" si="29"/>
        <v>款</v>
      </c>
    </row>
    <row r="610" ht="36" customHeight="1" spans="1:7">
      <c r="A610" s="442" t="s">
        <v>1141</v>
      </c>
      <c r="B610" s="311" t="s">
        <v>141</v>
      </c>
      <c r="C610" s="443">
        <v>181</v>
      </c>
      <c r="D610" s="445">
        <v>158</v>
      </c>
      <c r="E610" s="313">
        <f t="shared" si="27"/>
        <v>-0.127</v>
      </c>
      <c r="F610" s="440" t="str">
        <f t="shared" si="28"/>
        <v>是</v>
      </c>
      <c r="G610" s="441" t="str">
        <f t="shared" si="29"/>
        <v>项</v>
      </c>
    </row>
    <row r="611" ht="36" customHeight="1" spans="1:7">
      <c r="A611" s="442" t="s">
        <v>1142</v>
      </c>
      <c r="B611" s="311" t="s">
        <v>143</v>
      </c>
      <c r="C611" s="312">
        <v>0</v>
      </c>
      <c r="D611" s="312">
        <v>0</v>
      </c>
      <c r="E611" s="313" t="str">
        <f t="shared" si="27"/>
        <v/>
      </c>
      <c r="F611" s="440" t="str">
        <f t="shared" si="28"/>
        <v>否</v>
      </c>
      <c r="G611" s="441" t="str">
        <f t="shared" si="29"/>
        <v>项</v>
      </c>
    </row>
    <row r="612" ht="36" customHeight="1" spans="1:7">
      <c r="A612" s="442" t="s">
        <v>1143</v>
      </c>
      <c r="B612" s="311" t="s">
        <v>145</v>
      </c>
      <c r="C612" s="312"/>
      <c r="D612" s="312"/>
      <c r="E612" s="313" t="str">
        <f t="shared" si="27"/>
        <v/>
      </c>
      <c r="F612" s="440" t="str">
        <f t="shared" si="28"/>
        <v>否</v>
      </c>
      <c r="G612" s="441" t="str">
        <f t="shared" si="29"/>
        <v>项</v>
      </c>
    </row>
    <row r="613" ht="36" customHeight="1" spans="1:7">
      <c r="A613" s="442" t="s">
        <v>1144</v>
      </c>
      <c r="B613" s="311" t="s">
        <v>1145</v>
      </c>
      <c r="C613" s="443">
        <v>21</v>
      </c>
      <c r="D613" s="445">
        <v>36</v>
      </c>
      <c r="E613" s="313">
        <f t="shared" si="27"/>
        <v>0.714</v>
      </c>
      <c r="F613" s="440" t="str">
        <f t="shared" si="28"/>
        <v>是</v>
      </c>
      <c r="G613" s="441" t="str">
        <f t="shared" si="29"/>
        <v>项</v>
      </c>
    </row>
    <row r="614" ht="36" customHeight="1" spans="1:7">
      <c r="A614" s="442" t="s">
        <v>1146</v>
      </c>
      <c r="B614" s="311" t="s">
        <v>1147</v>
      </c>
      <c r="C614" s="443">
        <v>85</v>
      </c>
      <c r="D614" s="445">
        <v>81</v>
      </c>
      <c r="E614" s="313">
        <f t="shared" si="27"/>
        <v>-0.047</v>
      </c>
      <c r="F614" s="440" t="str">
        <f t="shared" si="28"/>
        <v>是</v>
      </c>
      <c r="G614" s="441" t="str">
        <f t="shared" si="29"/>
        <v>项</v>
      </c>
    </row>
    <row r="615" ht="36" customHeight="1" spans="1:7">
      <c r="A615" s="442" t="s">
        <v>1148</v>
      </c>
      <c r="B615" s="311" t="s">
        <v>1149</v>
      </c>
      <c r="C615" s="312"/>
      <c r="D615" s="312"/>
      <c r="E615" s="313" t="str">
        <f t="shared" si="27"/>
        <v/>
      </c>
      <c r="F615" s="440" t="str">
        <f t="shared" si="28"/>
        <v>否</v>
      </c>
      <c r="G615" s="441" t="str">
        <f t="shared" si="29"/>
        <v>项</v>
      </c>
    </row>
    <row r="616" ht="36" customHeight="1" spans="1:7">
      <c r="A616" s="442" t="s">
        <v>1150</v>
      </c>
      <c r="B616" s="311" t="s">
        <v>1151</v>
      </c>
      <c r="C616" s="443">
        <v>659</v>
      </c>
      <c r="D616" s="445">
        <v>653</v>
      </c>
      <c r="E616" s="313">
        <f t="shared" si="27"/>
        <v>-0.009</v>
      </c>
      <c r="F616" s="440" t="str">
        <f t="shared" si="28"/>
        <v>是</v>
      </c>
      <c r="G616" s="441" t="str">
        <f t="shared" si="29"/>
        <v>项</v>
      </c>
    </row>
    <row r="617" ht="36" customHeight="1" spans="1:7">
      <c r="A617" s="442" t="s">
        <v>1152</v>
      </c>
      <c r="B617" s="311" t="s">
        <v>1153</v>
      </c>
      <c r="C617" s="443">
        <v>8</v>
      </c>
      <c r="D617" s="445">
        <v>13</v>
      </c>
      <c r="E617" s="313">
        <f t="shared" si="27"/>
        <v>0.625</v>
      </c>
      <c r="F617" s="440" t="str">
        <f t="shared" si="28"/>
        <v>是</v>
      </c>
      <c r="G617" s="441" t="str">
        <f t="shared" si="29"/>
        <v>项</v>
      </c>
    </row>
    <row r="618" ht="36" customHeight="1" spans="1:7">
      <c r="A618" s="439" t="s">
        <v>1154</v>
      </c>
      <c r="B618" s="306" t="s">
        <v>1155</v>
      </c>
      <c r="C618" s="307">
        <f>SUM(C619:C622)</f>
        <v>51</v>
      </c>
      <c r="D618" s="307">
        <f>SUM(D619:D622)</f>
        <v>47</v>
      </c>
      <c r="E618" s="308">
        <f t="shared" si="27"/>
        <v>-0.078</v>
      </c>
      <c r="F618" s="440" t="str">
        <f t="shared" si="28"/>
        <v>是</v>
      </c>
      <c r="G618" s="441" t="str">
        <f t="shared" si="29"/>
        <v>款</v>
      </c>
    </row>
    <row r="619" ht="36" customHeight="1" spans="1:7">
      <c r="A619" s="442" t="s">
        <v>1156</v>
      </c>
      <c r="B619" s="311" t="s">
        <v>141</v>
      </c>
      <c r="C619" s="312"/>
      <c r="D619" s="445">
        <v>47</v>
      </c>
      <c r="E619" s="313" t="str">
        <f t="shared" si="27"/>
        <v/>
      </c>
      <c r="F619" s="440" t="str">
        <f t="shared" si="28"/>
        <v>是</v>
      </c>
      <c r="G619" s="441" t="str">
        <f t="shared" si="29"/>
        <v>项</v>
      </c>
    </row>
    <row r="620" ht="36" customHeight="1" spans="1:7">
      <c r="A620" s="442" t="s">
        <v>1157</v>
      </c>
      <c r="B620" s="311" t="s">
        <v>143</v>
      </c>
      <c r="C620" s="312"/>
      <c r="D620" s="312"/>
      <c r="E620" s="313" t="str">
        <f t="shared" si="27"/>
        <v/>
      </c>
      <c r="F620" s="440" t="str">
        <f t="shared" si="28"/>
        <v>否</v>
      </c>
      <c r="G620" s="441" t="str">
        <f t="shared" si="29"/>
        <v>项</v>
      </c>
    </row>
    <row r="621" ht="36" customHeight="1" spans="1:7">
      <c r="A621" s="442" t="s">
        <v>1158</v>
      </c>
      <c r="B621" s="311" t="s">
        <v>145</v>
      </c>
      <c r="C621" s="312">
        <v>0</v>
      </c>
      <c r="D621" s="312">
        <v>0</v>
      </c>
      <c r="E621" s="313" t="str">
        <f t="shared" si="27"/>
        <v/>
      </c>
      <c r="F621" s="440" t="str">
        <f t="shared" si="28"/>
        <v>否</v>
      </c>
      <c r="G621" s="441" t="str">
        <f t="shared" si="29"/>
        <v>项</v>
      </c>
    </row>
    <row r="622" ht="36" customHeight="1" spans="1:7">
      <c r="A622" s="442" t="s">
        <v>1159</v>
      </c>
      <c r="B622" s="311" t="s">
        <v>1160</v>
      </c>
      <c r="C622" s="443">
        <v>51</v>
      </c>
      <c r="D622" s="312"/>
      <c r="E622" s="313">
        <f t="shared" si="27"/>
        <v>-1</v>
      </c>
      <c r="F622" s="440" t="str">
        <f t="shared" si="28"/>
        <v>是</v>
      </c>
      <c r="G622" s="441" t="str">
        <f t="shared" si="29"/>
        <v>项</v>
      </c>
    </row>
    <row r="623" ht="36" customHeight="1" spans="1:7">
      <c r="A623" s="439" t="s">
        <v>1161</v>
      </c>
      <c r="B623" s="306" t="s">
        <v>1162</v>
      </c>
      <c r="C623" s="307">
        <f>SUM(C624:C625)</f>
        <v>10470</v>
      </c>
      <c r="D623" s="307">
        <f>SUM(D624:D625)</f>
        <v>10235</v>
      </c>
      <c r="E623" s="308">
        <f t="shared" si="27"/>
        <v>-0.022</v>
      </c>
      <c r="F623" s="440" t="str">
        <f t="shared" si="28"/>
        <v>是</v>
      </c>
      <c r="G623" s="441" t="str">
        <f t="shared" si="29"/>
        <v>款</v>
      </c>
    </row>
    <row r="624" ht="36" customHeight="1" spans="1:7">
      <c r="A624" s="442" t="s">
        <v>1163</v>
      </c>
      <c r="B624" s="311" t="s">
        <v>1164</v>
      </c>
      <c r="C624" s="443">
        <v>650</v>
      </c>
      <c r="D624" s="445">
        <v>635</v>
      </c>
      <c r="E624" s="313">
        <f t="shared" si="27"/>
        <v>-0.023</v>
      </c>
      <c r="F624" s="440" t="str">
        <f t="shared" si="28"/>
        <v>是</v>
      </c>
      <c r="G624" s="441" t="str">
        <f t="shared" si="29"/>
        <v>项</v>
      </c>
    </row>
    <row r="625" ht="36" customHeight="1" spans="1:7">
      <c r="A625" s="442" t="s">
        <v>1165</v>
      </c>
      <c r="B625" s="311" t="s">
        <v>1166</v>
      </c>
      <c r="C625" s="443">
        <v>9820</v>
      </c>
      <c r="D625" s="445">
        <v>9600</v>
      </c>
      <c r="E625" s="313">
        <f t="shared" si="27"/>
        <v>-0.022</v>
      </c>
      <c r="F625" s="440" t="str">
        <f t="shared" si="28"/>
        <v>是</v>
      </c>
      <c r="G625" s="441" t="str">
        <f t="shared" si="29"/>
        <v>项</v>
      </c>
    </row>
    <row r="626" ht="36" customHeight="1" spans="1:7">
      <c r="A626" s="439" t="s">
        <v>1167</v>
      </c>
      <c r="B626" s="306" t="s">
        <v>1168</v>
      </c>
      <c r="C626" s="307">
        <f>SUM(C627:C628)</f>
        <v>498</v>
      </c>
      <c r="D626" s="307">
        <f>SUM(D627:D628)</f>
        <v>722</v>
      </c>
      <c r="E626" s="308">
        <f t="shared" si="27"/>
        <v>0.45</v>
      </c>
      <c r="F626" s="440" t="str">
        <f t="shared" si="28"/>
        <v>是</v>
      </c>
      <c r="G626" s="441" t="str">
        <f t="shared" si="29"/>
        <v>款</v>
      </c>
    </row>
    <row r="627" ht="36" customHeight="1" spans="1:7">
      <c r="A627" s="442" t="s">
        <v>1169</v>
      </c>
      <c r="B627" s="311" t="s">
        <v>1170</v>
      </c>
      <c r="C627" s="443">
        <v>496</v>
      </c>
      <c r="D627" s="445">
        <v>707</v>
      </c>
      <c r="E627" s="313">
        <f t="shared" si="27"/>
        <v>0.425</v>
      </c>
      <c r="F627" s="440" t="str">
        <f t="shared" si="28"/>
        <v>是</v>
      </c>
      <c r="G627" s="441" t="str">
        <f t="shared" si="29"/>
        <v>项</v>
      </c>
    </row>
    <row r="628" ht="36" customHeight="1" spans="1:7">
      <c r="A628" s="442" t="s">
        <v>1171</v>
      </c>
      <c r="B628" s="311" t="s">
        <v>1172</v>
      </c>
      <c r="C628" s="443">
        <v>2</v>
      </c>
      <c r="D628" s="445">
        <v>15</v>
      </c>
      <c r="E628" s="313">
        <f t="shared" si="27"/>
        <v>6.5</v>
      </c>
      <c r="F628" s="440" t="str">
        <f t="shared" si="28"/>
        <v>是</v>
      </c>
      <c r="G628" s="441" t="str">
        <f t="shared" si="29"/>
        <v>项</v>
      </c>
    </row>
    <row r="629" ht="36" customHeight="1" spans="1:7">
      <c r="A629" s="439" t="s">
        <v>1173</v>
      </c>
      <c r="B629" s="306" t="s">
        <v>1174</v>
      </c>
      <c r="C629" s="307">
        <f>SUM(C630:C631)</f>
        <v>1665</v>
      </c>
      <c r="D629" s="307">
        <f>SUM(D630:D631)</f>
        <v>1860</v>
      </c>
      <c r="E629" s="308">
        <f t="shared" si="27"/>
        <v>0.117</v>
      </c>
      <c r="F629" s="440" t="str">
        <f t="shared" si="28"/>
        <v>是</v>
      </c>
      <c r="G629" s="441" t="str">
        <f t="shared" si="29"/>
        <v>款</v>
      </c>
    </row>
    <row r="630" ht="36" customHeight="1" spans="1:7">
      <c r="A630" s="442" t="s">
        <v>1175</v>
      </c>
      <c r="B630" s="311" t="s">
        <v>1176</v>
      </c>
      <c r="C630" s="312"/>
      <c r="D630" s="312"/>
      <c r="E630" s="308" t="str">
        <f t="shared" si="27"/>
        <v/>
      </c>
      <c r="F630" s="440" t="str">
        <f t="shared" si="28"/>
        <v>否</v>
      </c>
      <c r="G630" s="441" t="str">
        <f t="shared" si="29"/>
        <v>项</v>
      </c>
    </row>
    <row r="631" ht="36" customHeight="1" spans="1:7">
      <c r="A631" s="442" t="s">
        <v>1177</v>
      </c>
      <c r="B631" s="311" t="s">
        <v>1178</v>
      </c>
      <c r="C631" s="443">
        <v>1665</v>
      </c>
      <c r="D631" s="445">
        <v>1860</v>
      </c>
      <c r="E631" s="313">
        <f t="shared" si="27"/>
        <v>0.117</v>
      </c>
      <c r="F631" s="440" t="str">
        <f t="shared" si="28"/>
        <v>是</v>
      </c>
      <c r="G631" s="441" t="str">
        <f t="shared" si="29"/>
        <v>项</v>
      </c>
    </row>
    <row r="632" ht="36" customHeight="1" spans="1:7">
      <c r="A632" s="439" t="s">
        <v>1179</v>
      </c>
      <c r="B632" s="306" t="s">
        <v>1180</v>
      </c>
      <c r="C632" s="307">
        <f>SUM(C633:C634)</f>
        <v>0</v>
      </c>
      <c r="D632" s="307">
        <f>SUM(D633:D634)</f>
        <v>0</v>
      </c>
      <c r="E632" s="308" t="str">
        <f t="shared" si="27"/>
        <v/>
      </c>
      <c r="F632" s="440" t="str">
        <f t="shared" si="28"/>
        <v>否</v>
      </c>
      <c r="G632" s="441" t="str">
        <f t="shared" si="29"/>
        <v>款</v>
      </c>
    </row>
    <row r="633" ht="36" customHeight="1" spans="1:7">
      <c r="A633" s="442" t="s">
        <v>1181</v>
      </c>
      <c r="B633" s="311" t="s">
        <v>1182</v>
      </c>
      <c r="C633" s="312">
        <v>0</v>
      </c>
      <c r="D633" s="312">
        <v>0</v>
      </c>
      <c r="E633" s="308" t="str">
        <f t="shared" si="27"/>
        <v/>
      </c>
      <c r="F633" s="440" t="str">
        <f t="shared" si="28"/>
        <v>否</v>
      </c>
      <c r="G633" s="441" t="str">
        <f t="shared" si="29"/>
        <v>项</v>
      </c>
    </row>
    <row r="634" ht="36" customHeight="1" spans="1:7">
      <c r="A634" s="442" t="s">
        <v>1183</v>
      </c>
      <c r="B634" s="311" t="s">
        <v>1184</v>
      </c>
      <c r="C634" s="312">
        <v>0</v>
      </c>
      <c r="D634" s="312">
        <v>0</v>
      </c>
      <c r="E634" s="308" t="str">
        <f t="shared" si="27"/>
        <v/>
      </c>
      <c r="F634" s="440" t="str">
        <f t="shared" si="28"/>
        <v>否</v>
      </c>
      <c r="G634" s="441" t="str">
        <f t="shared" si="29"/>
        <v>项</v>
      </c>
    </row>
    <row r="635" ht="36" customHeight="1" spans="1:7">
      <c r="A635" s="439" t="s">
        <v>1185</v>
      </c>
      <c r="B635" s="306" t="s">
        <v>1186</v>
      </c>
      <c r="C635" s="307">
        <f>SUM(C636:C637)</f>
        <v>42</v>
      </c>
      <c r="D635" s="307">
        <f>SUM(D636:D637)</f>
        <v>38</v>
      </c>
      <c r="E635" s="308">
        <f t="shared" si="27"/>
        <v>-0.095</v>
      </c>
      <c r="F635" s="440" t="str">
        <f t="shared" si="28"/>
        <v>是</v>
      </c>
      <c r="G635" s="441" t="str">
        <f t="shared" si="29"/>
        <v>款</v>
      </c>
    </row>
    <row r="636" ht="36" customHeight="1" spans="1:7">
      <c r="A636" s="442" t="s">
        <v>1187</v>
      </c>
      <c r="B636" s="311" t="s">
        <v>1188</v>
      </c>
      <c r="C636" s="312"/>
      <c r="D636" s="312"/>
      <c r="E636" s="308" t="str">
        <f t="shared" si="27"/>
        <v/>
      </c>
      <c r="F636" s="440" t="str">
        <f t="shared" si="28"/>
        <v>否</v>
      </c>
      <c r="G636" s="441" t="str">
        <f t="shared" si="29"/>
        <v>项</v>
      </c>
    </row>
    <row r="637" ht="36" customHeight="1" spans="1:7">
      <c r="A637" s="442" t="s">
        <v>1189</v>
      </c>
      <c r="B637" s="311" t="s">
        <v>1190</v>
      </c>
      <c r="C637" s="443">
        <v>42</v>
      </c>
      <c r="D637" s="445">
        <v>38</v>
      </c>
      <c r="E637" s="313">
        <f t="shared" si="27"/>
        <v>-0.095</v>
      </c>
      <c r="F637" s="440" t="str">
        <f t="shared" si="28"/>
        <v>是</v>
      </c>
      <c r="G637" s="441" t="str">
        <f t="shared" si="29"/>
        <v>项</v>
      </c>
    </row>
    <row r="638" ht="36" customHeight="1" spans="1:7">
      <c r="A638" s="439" t="s">
        <v>1191</v>
      </c>
      <c r="B638" s="306" t="s">
        <v>1192</v>
      </c>
      <c r="C638" s="307">
        <f>SUM(C639:C641)</f>
        <v>7515</v>
      </c>
      <c r="D638" s="307">
        <f>SUM(D639:D641)</f>
        <v>11762</v>
      </c>
      <c r="E638" s="308">
        <f t="shared" si="27"/>
        <v>0.565</v>
      </c>
      <c r="F638" s="440" t="str">
        <f t="shared" si="28"/>
        <v>是</v>
      </c>
      <c r="G638" s="441" t="str">
        <f t="shared" si="29"/>
        <v>款</v>
      </c>
    </row>
    <row r="639" ht="36" customHeight="1" spans="1:7">
      <c r="A639" s="442" t="s">
        <v>1193</v>
      </c>
      <c r="B639" s="311" t="s">
        <v>1194</v>
      </c>
      <c r="C639" s="312"/>
      <c r="D639" s="312"/>
      <c r="E639" s="308" t="str">
        <f t="shared" si="27"/>
        <v/>
      </c>
      <c r="F639" s="440" t="str">
        <f t="shared" si="28"/>
        <v>否</v>
      </c>
      <c r="G639" s="441" t="str">
        <f t="shared" si="29"/>
        <v>项</v>
      </c>
    </row>
    <row r="640" ht="36" customHeight="1" spans="1:7">
      <c r="A640" s="442" t="s">
        <v>1195</v>
      </c>
      <c r="B640" s="311" t="s">
        <v>1196</v>
      </c>
      <c r="C640" s="443">
        <v>7515</v>
      </c>
      <c r="D640" s="445">
        <v>11762</v>
      </c>
      <c r="E640" s="313">
        <f t="shared" si="27"/>
        <v>0.565</v>
      </c>
      <c r="F640" s="440" t="str">
        <f t="shared" si="28"/>
        <v>是</v>
      </c>
      <c r="G640" s="441" t="str">
        <f t="shared" si="29"/>
        <v>项</v>
      </c>
    </row>
    <row r="641" ht="36" customHeight="1" spans="1:7">
      <c r="A641" s="442" t="s">
        <v>1197</v>
      </c>
      <c r="B641" s="311" t="s">
        <v>1198</v>
      </c>
      <c r="C641" s="312">
        <v>0</v>
      </c>
      <c r="D641" s="312">
        <v>0</v>
      </c>
      <c r="E641" s="308" t="str">
        <f t="shared" si="27"/>
        <v/>
      </c>
      <c r="F641" s="440" t="str">
        <f t="shared" si="28"/>
        <v>否</v>
      </c>
      <c r="G641" s="441" t="str">
        <f t="shared" si="29"/>
        <v>项</v>
      </c>
    </row>
    <row r="642" ht="36" customHeight="1" spans="1:7">
      <c r="A642" s="439" t="s">
        <v>1199</v>
      </c>
      <c r="B642" s="306" t="s">
        <v>1200</v>
      </c>
      <c r="C642" s="307">
        <f>SUM(C643:C646)</f>
        <v>0</v>
      </c>
      <c r="D642" s="307">
        <f>SUM(D643:D646)</f>
        <v>0</v>
      </c>
      <c r="E642" s="308" t="str">
        <f t="shared" ref="E642:E705" si="30">IFERROR(D642/C642-1,"")</f>
        <v/>
      </c>
      <c r="F642" s="440" t="str">
        <f t="shared" si="28"/>
        <v>否</v>
      </c>
      <c r="G642" s="441" t="str">
        <f t="shared" si="29"/>
        <v>款</v>
      </c>
    </row>
    <row r="643" ht="36" customHeight="1" spans="1:7">
      <c r="A643" s="442" t="s">
        <v>1201</v>
      </c>
      <c r="B643" s="311" t="s">
        <v>1202</v>
      </c>
      <c r="C643" s="312">
        <v>0</v>
      </c>
      <c r="D643" s="312">
        <v>0</v>
      </c>
      <c r="E643" s="308" t="str">
        <f t="shared" si="30"/>
        <v/>
      </c>
      <c r="F643" s="440" t="str">
        <f t="shared" si="28"/>
        <v>否</v>
      </c>
      <c r="G643" s="441" t="str">
        <f t="shared" si="29"/>
        <v>项</v>
      </c>
    </row>
    <row r="644" ht="36" customHeight="1" spans="1:7">
      <c r="A644" s="442" t="s">
        <v>1203</v>
      </c>
      <c r="B644" s="311" t="s">
        <v>1204</v>
      </c>
      <c r="C644" s="312">
        <v>0</v>
      </c>
      <c r="D644" s="312">
        <v>0</v>
      </c>
      <c r="E644" s="308" t="str">
        <f t="shared" si="30"/>
        <v/>
      </c>
      <c r="F644" s="440" t="str">
        <f t="shared" ref="F644:F707" si="31">IF(LEN(A644)=3,"是",IF(B644&lt;&gt;"",IF(SUM(C644:D644)&lt;&gt;0,"是","否"),"是"))</f>
        <v>否</v>
      </c>
      <c r="G644" s="441" t="str">
        <f t="shared" ref="G644:G707" si="32">IF(LEN(A644)=3,"类",IF(LEN(A644)=5,"款","项"))</f>
        <v>项</v>
      </c>
    </row>
    <row r="645" ht="36" customHeight="1" spans="1:7">
      <c r="A645" s="442" t="s">
        <v>1205</v>
      </c>
      <c r="B645" s="311" t="s">
        <v>1206</v>
      </c>
      <c r="C645" s="312">
        <v>0</v>
      </c>
      <c r="D645" s="312">
        <v>0</v>
      </c>
      <c r="E645" s="308" t="str">
        <f t="shared" si="30"/>
        <v/>
      </c>
      <c r="F645" s="440" t="str">
        <f t="shared" si="31"/>
        <v>否</v>
      </c>
      <c r="G645" s="441" t="str">
        <f t="shared" si="32"/>
        <v>项</v>
      </c>
    </row>
    <row r="646" ht="36" customHeight="1" spans="1:7">
      <c r="A646" s="442" t="s">
        <v>1207</v>
      </c>
      <c r="B646" s="311" t="s">
        <v>1208</v>
      </c>
      <c r="C646" s="312">
        <v>0</v>
      </c>
      <c r="D646" s="312">
        <v>0</v>
      </c>
      <c r="E646" s="308" t="str">
        <f t="shared" si="30"/>
        <v/>
      </c>
      <c r="F646" s="440" t="str">
        <f t="shared" si="31"/>
        <v>否</v>
      </c>
      <c r="G646" s="441" t="str">
        <f t="shared" si="32"/>
        <v>项</v>
      </c>
    </row>
    <row r="647" ht="36" customHeight="1" spans="1:7">
      <c r="A647" s="439" t="s">
        <v>1209</v>
      </c>
      <c r="B647" s="306" t="s">
        <v>1210</v>
      </c>
      <c r="C647" s="307">
        <f>SUM(C648:C654)</f>
        <v>497</v>
      </c>
      <c r="D647" s="307">
        <f>SUM(D648:D654)</f>
        <v>559</v>
      </c>
      <c r="E647" s="308">
        <f t="shared" si="30"/>
        <v>0.125</v>
      </c>
      <c r="F647" s="440" t="str">
        <f t="shared" si="31"/>
        <v>是</v>
      </c>
      <c r="G647" s="441" t="str">
        <f t="shared" si="32"/>
        <v>款</v>
      </c>
    </row>
    <row r="648" ht="36" customHeight="1" spans="1:7">
      <c r="A648" s="442" t="s">
        <v>1211</v>
      </c>
      <c r="B648" s="311" t="s">
        <v>141</v>
      </c>
      <c r="C648" s="443">
        <v>301</v>
      </c>
      <c r="D648" s="445">
        <v>320</v>
      </c>
      <c r="E648" s="313">
        <f t="shared" si="30"/>
        <v>0.063</v>
      </c>
      <c r="F648" s="440" t="str">
        <f t="shared" si="31"/>
        <v>是</v>
      </c>
      <c r="G648" s="441" t="str">
        <f t="shared" si="32"/>
        <v>项</v>
      </c>
    </row>
    <row r="649" ht="36" customHeight="1" spans="1:7">
      <c r="A649" s="442" t="s">
        <v>1212</v>
      </c>
      <c r="B649" s="311" t="s">
        <v>143</v>
      </c>
      <c r="C649" s="312"/>
      <c r="D649" s="312"/>
      <c r="E649" s="313" t="str">
        <f t="shared" si="30"/>
        <v/>
      </c>
      <c r="F649" s="440" t="str">
        <f t="shared" si="31"/>
        <v>否</v>
      </c>
      <c r="G649" s="441" t="str">
        <f t="shared" si="32"/>
        <v>项</v>
      </c>
    </row>
    <row r="650" ht="36" customHeight="1" spans="1:7">
      <c r="A650" s="442" t="s">
        <v>1213</v>
      </c>
      <c r="B650" s="311" t="s">
        <v>145</v>
      </c>
      <c r="C650" s="312">
        <v>0</v>
      </c>
      <c r="D650" s="312">
        <v>0</v>
      </c>
      <c r="E650" s="313" t="str">
        <f t="shared" si="30"/>
        <v/>
      </c>
      <c r="F650" s="440" t="str">
        <f t="shared" si="31"/>
        <v>否</v>
      </c>
      <c r="G650" s="441" t="str">
        <f t="shared" si="32"/>
        <v>项</v>
      </c>
    </row>
    <row r="651" ht="36" customHeight="1" spans="1:7">
      <c r="A651" s="442" t="s">
        <v>1214</v>
      </c>
      <c r="B651" s="311" t="s">
        <v>1215</v>
      </c>
      <c r="C651" s="443">
        <v>1</v>
      </c>
      <c r="D651" s="445">
        <v>237</v>
      </c>
      <c r="E651" s="313">
        <f t="shared" si="30"/>
        <v>236</v>
      </c>
      <c r="F651" s="440" t="str">
        <f t="shared" si="31"/>
        <v>是</v>
      </c>
      <c r="G651" s="441" t="str">
        <f t="shared" si="32"/>
        <v>项</v>
      </c>
    </row>
    <row r="652" ht="36" customHeight="1" spans="1:7">
      <c r="A652" s="442" t="s">
        <v>1216</v>
      </c>
      <c r="B652" s="311" t="s">
        <v>1217</v>
      </c>
      <c r="C652" s="312"/>
      <c r="D652" s="312"/>
      <c r="E652" s="313" t="str">
        <f t="shared" si="30"/>
        <v/>
      </c>
      <c r="F652" s="440" t="str">
        <f t="shared" si="31"/>
        <v>否</v>
      </c>
      <c r="G652" s="441" t="str">
        <f t="shared" si="32"/>
        <v>项</v>
      </c>
    </row>
    <row r="653" ht="36" customHeight="1" spans="1:7">
      <c r="A653" s="442" t="s">
        <v>1218</v>
      </c>
      <c r="B653" s="311" t="s">
        <v>159</v>
      </c>
      <c r="C653" s="312"/>
      <c r="D653" s="312"/>
      <c r="E653" s="313" t="str">
        <f t="shared" si="30"/>
        <v/>
      </c>
      <c r="F653" s="440" t="str">
        <f t="shared" si="31"/>
        <v>否</v>
      </c>
      <c r="G653" s="441" t="str">
        <f t="shared" si="32"/>
        <v>项</v>
      </c>
    </row>
    <row r="654" ht="36" customHeight="1" spans="1:7">
      <c r="A654" s="442" t="s">
        <v>1219</v>
      </c>
      <c r="B654" s="311" t="s">
        <v>1220</v>
      </c>
      <c r="C654" s="443">
        <v>195</v>
      </c>
      <c r="D654" s="445">
        <v>2</v>
      </c>
      <c r="E654" s="313">
        <f t="shared" si="30"/>
        <v>-0.99</v>
      </c>
      <c r="F654" s="440" t="str">
        <f t="shared" si="31"/>
        <v>是</v>
      </c>
      <c r="G654" s="441" t="str">
        <f t="shared" si="32"/>
        <v>项</v>
      </c>
    </row>
    <row r="655" ht="36" customHeight="1" spans="1:7">
      <c r="A655" s="439" t="s">
        <v>1221</v>
      </c>
      <c r="B655" s="306" t="s">
        <v>1222</v>
      </c>
      <c r="C655" s="307">
        <f>SUM(C656:C657)</f>
        <v>125</v>
      </c>
      <c r="D655" s="307">
        <f>SUM(D656:D657)</f>
        <v>151</v>
      </c>
      <c r="E655" s="308">
        <f t="shared" si="30"/>
        <v>0.208</v>
      </c>
      <c r="F655" s="440" t="str">
        <f t="shared" si="31"/>
        <v>是</v>
      </c>
      <c r="G655" s="441" t="str">
        <f t="shared" si="32"/>
        <v>款</v>
      </c>
    </row>
    <row r="656" ht="36" customHeight="1" spans="1:7">
      <c r="A656" s="442" t="s">
        <v>1223</v>
      </c>
      <c r="B656" s="311" t="s">
        <v>1224</v>
      </c>
      <c r="C656" s="443">
        <v>110</v>
      </c>
      <c r="D656" s="445">
        <v>138</v>
      </c>
      <c r="E656" s="313">
        <f t="shared" si="30"/>
        <v>0.255</v>
      </c>
      <c r="F656" s="440" t="str">
        <f t="shared" si="31"/>
        <v>是</v>
      </c>
      <c r="G656" s="441" t="str">
        <f t="shared" si="32"/>
        <v>项</v>
      </c>
    </row>
    <row r="657" ht="36" customHeight="1" spans="1:7">
      <c r="A657" s="442" t="s">
        <v>1225</v>
      </c>
      <c r="B657" s="311" t="s">
        <v>1226</v>
      </c>
      <c r="C657" s="443">
        <v>15</v>
      </c>
      <c r="D657" s="445">
        <v>13</v>
      </c>
      <c r="E657" s="313">
        <f t="shared" si="30"/>
        <v>-0.133</v>
      </c>
      <c r="F657" s="440" t="str">
        <f t="shared" si="31"/>
        <v>是</v>
      </c>
      <c r="G657" s="441" t="str">
        <f t="shared" si="32"/>
        <v>项</v>
      </c>
    </row>
    <row r="658" ht="36" customHeight="1" spans="1:7">
      <c r="A658" s="439" t="s">
        <v>1227</v>
      </c>
      <c r="B658" s="306" t="s">
        <v>1228</v>
      </c>
      <c r="C658" s="307">
        <f>SUM(C659)</f>
        <v>116</v>
      </c>
      <c r="D658" s="307">
        <f>SUM(D659)</f>
        <v>105</v>
      </c>
      <c r="E658" s="308">
        <f t="shared" si="30"/>
        <v>-0.095</v>
      </c>
      <c r="F658" s="440" t="str">
        <f t="shared" si="31"/>
        <v>是</v>
      </c>
      <c r="G658" s="441" t="str">
        <f t="shared" si="32"/>
        <v>款</v>
      </c>
    </row>
    <row r="659" ht="36" customHeight="1" spans="1:7">
      <c r="A659" s="311">
        <v>2089999</v>
      </c>
      <c r="B659" s="311" t="s">
        <v>1229</v>
      </c>
      <c r="C659" s="443">
        <v>116</v>
      </c>
      <c r="D659" s="445">
        <v>105</v>
      </c>
      <c r="E659" s="313">
        <f t="shared" si="30"/>
        <v>-0.095</v>
      </c>
      <c r="F659" s="440" t="str">
        <f t="shared" si="31"/>
        <v>是</v>
      </c>
      <c r="G659" s="441" t="str">
        <f t="shared" si="32"/>
        <v>项</v>
      </c>
    </row>
    <row r="660" ht="36" customHeight="1" spans="1:7">
      <c r="A660" s="439" t="s">
        <v>86</v>
      </c>
      <c r="B660" s="306" t="s">
        <v>87</v>
      </c>
      <c r="C660" s="307">
        <f>SUM(C661,C666,C680,C684,C696,C699,C703,C708,C712,C716,C719,C728,C730)</f>
        <v>21367</v>
      </c>
      <c r="D660" s="307">
        <f>SUM(D661,D666,D680,D684,D696,D699,D703,D708,D712,D716,D719,D728,D730)</f>
        <v>28068</v>
      </c>
      <c r="E660" s="308">
        <f t="shared" si="30"/>
        <v>0.314</v>
      </c>
      <c r="F660" s="440" t="str">
        <f t="shared" si="31"/>
        <v>是</v>
      </c>
      <c r="G660" s="441" t="str">
        <f t="shared" si="32"/>
        <v>类</v>
      </c>
    </row>
    <row r="661" ht="36" customHeight="1" spans="1:7">
      <c r="A661" s="439" t="s">
        <v>1230</v>
      </c>
      <c r="B661" s="306" t="s">
        <v>1231</v>
      </c>
      <c r="C661" s="307">
        <f>SUM(C662:C665)</f>
        <v>698</v>
      </c>
      <c r="D661" s="307">
        <f>SUM(D662:D665)</f>
        <v>1772</v>
      </c>
      <c r="E661" s="308">
        <f t="shared" si="30"/>
        <v>1.539</v>
      </c>
      <c r="F661" s="440" t="str">
        <f t="shared" si="31"/>
        <v>是</v>
      </c>
      <c r="G661" s="441" t="str">
        <f t="shared" si="32"/>
        <v>款</v>
      </c>
    </row>
    <row r="662" ht="36" customHeight="1" spans="1:7">
      <c r="A662" s="442" t="s">
        <v>1232</v>
      </c>
      <c r="B662" s="311" t="s">
        <v>141</v>
      </c>
      <c r="C662" s="443">
        <v>327</v>
      </c>
      <c r="D662" s="445">
        <v>302</v>
      </c>
      <c r="E662" s="313">
        <f t="shared" si="30"/>
        <v>-0.076</v>
      </c>
      <c r="F662" s="440" t="str">
        <f t="shared" si="31"/>
        <v>是</v>
      </c>
      <c r="G662" s="441" t="str">
        <f t="shared" si="32"/>
        <v>项</v>
      </c>
    </row>
    <row r="663" ht="36" customHeight="1" spans="1:7">
      <c r="A663" s="442" t="s">
        <v>1233</v>
      </c>
      <c r="B663" s="311" t="s">
        <v>143</v>
      </c>
      <c r="C663" s="312"/>
      <c r="D663" s="312"/>
      <c r="E663" s="313" t="str">
        <f t="shared" si="30"/>
        <v/>
      </c>
      <c r="F663" s="440" t="str">
        <f t="shared" si="31"/>
        <v>否</v>
      </c>
      <c r="G663" s="441" t="str">
        <f t="shared" si="32"/>
        <v>项</v>
      </c>
    </row>
    <row r="664" ht="36" customHeight="1" spans="1:7">
      <c r="A664" s="442" t="s">
        <v>1234</v>
      </c>
      <c r="B664" s="311" t="s">
        <v>145</v>
      </c>
      <c r="C664" s="312"/>
      <c r="D664" s="312"/>
      <c r="E664" s="313" t="str">
        <f t="shared" si="30"/>
        <v/>
      </c>
      <c r="F664" s="440" t="str">
        <f t="shared" si="31"/>
        <v>否</v>
      </c>
      <c r="G664" s="441" t="str">
        <f t="shared" si="32"/>
        <v>项</v>
      </c>
    </row>
    <row r="665" ht="36" customHeight="1" spans="1:7">
      <c r="A665" s="442" t="s">
        <v>1235</v>
      </c>
      <c r="B665" s="311" t="s">
        <v>1236</v>
      </c>
      <c r="C665" s="443">
        <v>371</v>
      </c>
      <c r="D665" s="445">
        <v>1470</v>
      </c>
      <c r="E665" s="313">
        <f t="shared" si="30"/>
        <v>2.962</v>
      </c>
      <c r="F665" s="440" t="str">
        <f t="shared" si="31"/>
        <v>是</v>
      </c>
      <c r="G665" s="441" t="str">
        <f t="shared" si="32"/>
        <v>项</v>
      </c>
    </row>
    <row r="666" ht="36" customHeight="1" spans="1:7">
      <c r="A666" s="439" t="s">
        <v>1237</v>
      </c>
      <c r="B666" s="306" t="s">
        <v>1238</v>
      </c>
      <c r="C666" s="307">
        <f>SUM(C667:C679)</f>
        <v>2515</v>
      </c>
      <c r="D666" s="307">
        <f>SUM(D667:D679)</f>
        <v>2691</v>
      </c>
      <c r="E666" s="308">
        <f t="shared" si="30"/>
        <v>0.07</v>
      </c>
      <c r="F666" s="440" t="str">
        <f t="shared" si="31"/>
        <v>是</v>
      </c>
      <c r="G666" s="441" t="str">
        <f t="shared" si="32"/>
        <v>款</v>
      </c>
    </row>
    <row r="667" ht="36" customHeight="1" spans="1:7">
      <c r="A667" s="442" t="s">
        <v>1239</v>
      </c>
      <c r="B667" s="311" t="s">
        <v>1240</v>
      </c>
      <c r="C667" s="443">
        <v>1537</v>
      </c>
      <c r="D667" s="445">
        <v>1752</v>
      </c>
      <c r="E667" s="313">
        <f t="shared" si="30"/>
        <v>0.14</v>
      </c>
      <c r="F667" s="440" t="str">
        <f t="shared" si="31"/>
        <v>是</v>
      </c>
      <c r="G667" s="441" t="str">
        <f t="shared" si="32"/>
        <v>项</v>
      </c>
    </row>
    <row r="668" ht="36" customHeight="1" spans="1:7">
      <c r="A668" s="442" t="s">
        <v>1241</v>
      </c>
      <c r="B668" s="311" t="s">
        <v>1242</v>
      </c>
      <c r="C668" s="443">
        <v>978</v>
      </c>
      <c r="D668" s="445">
        <v>879</v>
      </c>
      <c r="E668" s="313">
        <f t="shared" si="30"/>
        <v>-0.101</v>
      </c>
      <c r="F668" s="440" t="str">
        <f t="shared" si="31"/>
        <v>是</v>
      </c>
      <c r="G668" s="441" t="str">
        <f t="shared" si="32"/>
        <v>项</v>
      </c>
    </row>
    <row r="669" ht="36" customHeight="1" spans="1:7">
      <c r="A669" s="442" t="s">
        <v>1243</v>
      </c>
      <c r="B669" s="311" t="s">
        <v>1244</v>
      </c>
      <c r="C669" s="312"/>
      <c r="D669" s="312"/>
      <c r="E669" s="313" t="str">
        <f t="shared" si="30"/>
        <v/>
      </c>
      <c r="F669" s="440" t="str">
        <f t="shared" si="31"/>
        <v>否</v>
      </c>
      <c r="G669" s="441" t="str">
        <f t="shared" si="32"/>
        <v>项</v>
      </c>
    </row>
    <row r="670" ht="36" customHeight="1" spans="1:7">
      <c r="A670" s="442" t="s">
        <v>1245</v>
      </c>
      <c r="B670" s="311" t="s">
        <v>1246</v>
      </c>
      <c r="C670" s="312">
        <v>0</v>
      </c>
      <c r="D670" s="312">
        <v>0</v>
      </c>
      <c r="E670" s="308" t="str">
        <f t="shared" si="30"/>
        <v/>
      </c>
      <c r="F670" s="440" t="str">
        <f t="shared" si="31"/>
        <v>否</v>
      </c>
      <c r="G670" s="441" t="str">
        <f t="shared" si="32"/>
        <v>项</v>
      </c>
    </row>
    <row r="671" ht="36" customHeight="1" spans="1:7">
      <c r="A671" s="442" t="s">
        <v>1247</v>
      </c>
      <c r="B671" s="311" t="s">
        <v>1248</v>
      </c>
      <c r="C671" s="312">
        <v>0</v>
      </c>
      <c r="D671" s="312">
        <v>0</v>
      </c>
      <c r="E671" s="308" t="str">
        <f t="shared" si="30"/>
        <v/>
      </c>
      <c r="F671" s="440" t="str">
        <f t="shared" si="31"/>
        <v>否</v>
      </c>
      <c r="G671" s="441" t="str">
        <f t="shared" si="32"/>
        <v>项</v>
      </c>
    </row>
    <row r="672" ht="36" customHeight="1" spans="1:7">
      <c r="A672" s="442" t="s">
        <v>1249</v>
      </c>
      <c r="B672" s="311" t="s">
        <v>1250</v>
      </c>
      <c r="C672" s="312">
        <v>0</v>
      </c>
      <c r="D672" s="312">
        <v>0</v>
      </c>
      <c r="E672" s="308" t="str">
        <f t="shared" si="30"/>
        <v/>
      </c>
      <c r="F672" s="440" t="str">
        <f t="shared" si="31"/>
        <v>否</v>
      </c>
      <c r="G672" s="441" t="str">
        <f t="shared" si="32"/>
        <v>项</v>
      </c>
    </row>
    <row r="673" ht="36" customHeight="1" spans="1:7">
      <c r="A673" s="442" t="s">
        <v>1251</v>
      </c>
      <c r="B673" s="311" t="s">
        <v>1252</v>
      </c>
      <c r="C673" s="312">
        <v>0</v>
      </c>
      <c r="D673" s="312">
        <v>0</v>
      </c>
      <c r="E673" s="308" t="str">
        <f t="shared" si="30"/>
        <v/>
      </c>
      <c r="F673" s="440" t="str">
        <f t="shared" si="31"/>
        <v>否</v>
      </c>
      <c r="G673" s="441" t="str">
        <f t="shared" si="32"/>
        <v>项</v>
      </c>
    </row>
    <row r="674" ht="36" customHeight="1" spans="1:7">
      <c r="A674" s="442" t="s">
        <v>1253</v>
      </c>
      <c r="B674" s="311" t="s">
        <v>1254</v>
      </c>
      <c r="C674" s="312"/>
      <c r="D674" s="312"/>
      <c r="E674" s="308" t="str">
        <f t="shared" si="30"/>
        <v/>
      </c>
      <c r="F674" s="440" t="str">
        <f t="shared" si="31"/>
        <v>否</v>
      </c>
      <c r="G674" s="441" t="str">
        <f t="shared" si="32"/>
        <v>项</v>
      </c>
    </row>
    <row r="675" ht="36" customHeight="1" spans="1:7">
      <c r="A675" s="442" t="s">
        <v>1255</v>
      </c>
      <c r="B675" s="311" t="s">
        <v>1256</v>
      </c>
      <c r="C675" s="312">
        <v>0</v>
      </c>
      <c r="D675" s="312">
        <v>0</v>
      </c>
      <c r="E675" s="308" t="str">
        <f t="shared" si="30"/>
        <v/>
      </c>
      <c r="F675" s="440" t="str">
        <f t="shared" si="31"/>
        <v>否</v>
      </c>
      <c r="G675" s="441" t="str">
        <f t="shared" si="32"/>
        <v>项</v>
      </c>
    </row>
    <row r="676" ht="36" customHeight="1" spans="1:7">
      <c r="A676" s="442" t="s">
        <v>1257</v>
      </c>
      <c r="B676" s="311" t="s">
        <v>1258</v>
      </c>
      <c r="C676" s="312"/>
      <c r="D676" s="312"/>
      <c r="E676" s="308" t="str">
        <f t="shared" si="30"/>
        <v/>
      </c>
      <c r="F676" s="440" t="str">
        <f t="shared" si="31"/>
        <v>否</v>
      </c>
      <c r="G676" s="441" t="str">
        <f t="shared" si="32"/>
        <v>项</v>
      </c>
    </row>
    <row r="677" ht="36" customHeight="1" spans="1:7">
      <c r="A677" s="442" t="s">
        <v>1259</v>
      </c>
      <c r="B677" s="311" t="s">
        <v>1260</v>
      </c>
      <c r="C677" s="312">
        <v>0</v>
      </c>
      <c r="D677" s="312">
        <v>0</v>
      </c>
      <c r="E677" s="308" t="str">
        <f t="shared" si="30"/>
        <v/>
      </c>
      <c r="F677" s="440" t="str">
        <f t="shared" si="31"/>
        <v>否</v>
      </c>
      <c r="G677" s="441" t="str">
        <f t="shared" si="32"/>
        <v>项</v>
      </c>
    </row>
    <row r="678" ht="36" customHeight="1" spans="1:7">
      <c r="A678" s="442" t="s">
        <v>1261</v>
      </c>
      <c r="B678" s="311" t="s">
        <v>1262</v>
      </c>
      <c r="C678" s="312"/>
      <c r="D678" s="312"/>
      <c r="E678" s="308" t="str">
        <f t="shared" si="30"/>
        <v/>
      </c>
      <c r="F678" s="440" t="str">
        <f t="shared" si="31"/>
        <v>否</v>
      </c>
      <c r="G678" s="441" t="str">
        <f t="shared" si="32"/>
        <v>项</v>
      </c>
    </row>
    <row r="679" ht="36" customHeight="1" spans="1:7">
      <c r="A679" s="442" t="s">
        <v>1263</v>
      </c>
      <c r="B679" s="311" t="s">
        <v>1264</v>
      </c>
      <c r="C679" s="312"/>
      <c r="D679" s="445">
        <v>60</v>
      </c>
      <c r="E679" s="308" t="str">
        <f t="shared" si="30"/>
        <v/>
      </c>
      <c r="F679" s="440" t="str">
        <f t="shared" si="31"/>
        <v>是</v>
      </c>
      <c r="G679" s="441" t="str">
        <f t="shared" si="32"/>
        <v>项</v>
      </c>
    </row>
    <row r="680" ht="36" customHeight="1" spans="1:7">
      <c r="A680" s="439" t="s">
        <v>1265</v>
      </c>
      <c r="B680" s="306" t="s">
        <v>1266</v>
      </c>
      <c r="C680" s="307">
        <f>SUM(C681:C683)</f>
        <v>3215</v>
      </c>
      <c r="D680" s="307">
        <f>SUM(D681:D683)</f>
        <v>3671</v>
      </c>
      <c r="E680" s="308">
        <f t="shared" si="30"/>
        <v>0.142</v>
      </c>
      <c r="F680" s="440" t="str">
        <f t="shared" si="31"/>
        <v>是</v>
      </c>
      <c r="G680" s="441" t="str">
        <f t="shared" si="32"/>
        <v>款</v>
      </c>
    </row>
    <row r="681" ht="36" customHeight="1" spans="1:7">
      <c r="A681" s="442" t="s">
        <v>1267</v>
      </c>
      <c r="B681" s="311" t="s">
        <v>1268</v>
      </c>
      <c r="C681" s="443">
        <v>1</v>
      </c>
      <c r="D681" s="312"/>
      <c r="E681" s="313">
        <f t="shared" si="30"/>
        <v>-1</v>
      </c>
      <c r="F681" s="440" t="str">
        <f t="shared" si="31"/>
        <v>是</v>
      </c>
      <c r="G681" s="441" t="str">
        <f t="shared" si="32"/>
        <v>项</v>
      </c>
    </row>
    <row r="682" ht="36" customHeight="1" spans="1:7">
      <c r="A682" s="442" t="s">
        <v>1269</v>
      </c>
      <c r="B682" s="311" t="s">
        <v>1270</v>
      </c>
      <c r="C682" s="443">
        <v>2796</v>
      </c>
      <c r="D682" s="445">
        <v>2974</v>
      </c>
      <c r="E682" s="313">
        <f t="shared" si="30"/>
        <v>0.064</v>
      </c>
      <c r="F682" s="440" t="str">
        <f t="shared" si="31"/>
        <v>是</v>
      </c>
      <c r="G682" s="441" t="str">
        <f t="shared" si="32"/>
        <v>项</v>
      </c>
    </row>
    <row r="683" ht="36" customHeight="1" spans="1:7">
      <c r="A683" s="442" t="s">
        <v>1271</v>
      </c>
      <c r="B683" s="311" t="s">
        <v>1272</v>
      </c>
      <c r="C683" s="443">
        <v>418</v>
      </c>
      <c r="D683" s="445">
        <v>697</v>
      </c>
      <c r="E683" s="313">
        <f t="shared" si="30"/>
        <v>0.667</v>
      </c>
      <c r="F683" s="440" t="str">
        <f t="shared" si="31"/>
        <v>是</v>
      </c>
      <c r="G683" s="441" t="str">
        <f t="shared" si="32"/>
        <v>项</v>
      </c>
    </row>
    <row r="684" ht="36" customHeight="1" spans="1:7">
      <c r="A684" s="439" t="s">
        <v>1273</v>
      </c>
      <c r="B684" s="306" t="s">
        <v>1274</v>
      </c>
      <c r="C684" s="307">
        <f>SUM(C685:C695)</f>
        <v>3393</v>
      </c>
      <c r="D684" s="307">
        <f>SUM(D685:D695)</f>
        <v>6985</v>
      </c>
      <c r="E684" s="308">
        <f t="shared" si="30"/>
        <v>1.059</v>
      </c>
      <c r="F684" s="440" t="str">
        <f t="shared" si="31"/>
        <v>是</v>
      </c>
      <c r="G684" s="441" t="str">
        <f t="shared" si="32"/>
        <v>款</v>
      </c>
    </row>
    <row r="685" ht="36" customHeight="1" spans="1:7">
      <c r="A685" s="442" t="s">
        <v>1275</v>
      </c>
      <c r="B685" s="311" t="s">
        <v>1276</v>
      </c>
      <c r="C685" s="443">
        <v>459</v>
      </c>
      <c r="D685" s="445">
        <v>696</v>
      </c>
      <c r="E685" s="313">
        <f t="shared" si="30"/>
        <v>0.516</v>
      </c>
      <c r="F685" s="440" t="str">
        <f t="shared" si="31"/>
        <v>是</v>
      </c>
      <c r="G685" s="441" t="str">
        <f t="shared" si="32"/>
        <v>项</v>
      </c>
    </row>
    <row r="686" ht="36" customHeight="1" spans="1:7">
      <c r="A686" s="442" t="s">
        <v>1277</v>
      </c>
      <c r="B686" s="311" t="s">
        <v>1278</v>
      </c>
      <c r="C686" s="443">
        <v>2</v>
      </c>
      <c r="D686" s="312"/>
      <c r="E686" s="313">
        <f t="shared" si="30"/>
        <v>-1</v>
      </c>
      <c r="F686" s="440" t="str">
        <f t="shared" si="31"/>
        <v>是</v>
      </c>
      <c r="G686" s="441" t="str">
        <f t="shared" si="32"/>
        <v>项</v>
      </c>
    </row>
    <row r="687" ht="36" customHeight="1" spans="1:7">
      <c r="A687" s="442" t="s">
        <v>1279</v>
      </c>
      <c r="B687" s="311" t="s">
        <v>1280</v>
      </c>
      <c r="C687" s="443">
        <v>401</v>
      </c>
      <c r="D687" s="445">
        <v>399</v>
      </c>
      <c r="E687" s="313">
        <f t="shared" si="30"/>
        <v>-0.005</v>
      </c>
      <c r="F687" s="440" t="str">
        <f t="shared" si="31"/>
        <v>是</v>
      </c>
      <c r="G687" s="441" t="str">
        <f t="shared" si="32"/>
        <v>项</v>
      </c>
    </row>
    <row r="688" ht="36" customHeight="1" spans="1:7">
      <c r="A688" s="442" t="s">
        <v>1281</v>
      </c>
      <c r="B688" s="311" t="s">
        <v>1282</v>
      </c>
      <c r="C688" s="312">
        <v>0</v>
      </c>
      <c r="D688" s="312">
        <v>0</v>
      </c>
      <c r="E688" s="308" t="str">
        <f t="shared" si="30"/>
        <v/>
      </c>
      <c r="F688" s="440" t="str">
        <f t="shared" si="31"/>
        <v>否</v>
      </c>
      <c r="G688" s="441" t="str">
        <f t="shared" si="32"/>
        <v>项</v>
      </c>
    </row>
    <row r="689" ht="36" customHeight="1" spans="1:7">
      <c r="A689" s="442" t="s">
        <v>1283</v>
      </c>
      <c r="B689" s="311" t="s">
        <v>1284</v>
      </c>
      <c r="C689" s="312"/>
      <c r="D689" s="312"/>
      <c r="E689" s="308" t="str">
        <f t="shared" si="30"/>
        <v/>
      </c>
      <c r="F689" s="440" t="str">
        <f t="shared" si="31"/>
        <v>否</v>
      </c>
      <c r="G689" s="441" t="str">
        <f t="shared" si="32"/>
        <v>项</v>
      </c>
    </row>
    <row r="690" ht="36" customHeight="1" spans="1:7">
      <c r="A690" s="442" t="s">
        <v>1285</v>
      </c>
      <c r="B690" s="311" t="s">
        <v>1286</v>
      </c>
      <c r="C690" s="312">
        <v>0</v>
      </c>
      <c r="D690" s="312">
        <v>0</v>
      </c>
      <c r="E690" s="308" t="str">
        <f t="shared" si="30"/>
        <v/>
      </c>
      <c r="F690" s="440" t="str">
        <f t="shared" si="31"/>
        <v>否</v>
      </c>
      <c r="G690" s="441" t="str">
        <f t="shared" si="32"/>
        <v>项</v>
      </c>
    </row>
    <row r="691" ht="36" customHeight="1" spans="1:7">
      <c r="A691" s="442" t="s">
        <v>1287</v>
      </c>
      <c r="B691" s="311" t="s">
        <v>1288</v>
      </c>
      <c r="C691" s="312">
        <v>0</v>
      </c>
      <c r="D691" s="312">
        <v>0</v>
      </c>
      <c r="E691" s="308" t="str">
        <f t="shared" si="30"/>
        <v/>
      </c>
      <c r="F691" s="440" t="str">
        <f t="shared" si="31"/>
        <v>否</v>
      </c>
      <c r="G691" s="441" t="str">
        <f t="shared" si="32"/>
        <v>项</v>
      </c>
    </row>
    <row r="692" ht="36" customHeight="1" spans="1:7">
      <c r="A692" s="442" t="s">
        <v>1289</v>
      </c>
      <c r="B692" s="311" t="s">
        <v>1290</v>
      </c>
      <c r="C692" s="443">
        <v>2112</v>
      </c>
      <c r="D692" s="445">
        <v>4510</v>
      </c>
      <c r="E692" s="313">
        <f t="shared" si="30"/>
        <v>1.135</v>
      </c>
      <c r="F692" s="440" t="str">
        <f t="shared" si="31"/>
        <v>是</v>
      </c>
      <c r="G692" s="441" t="str">
        <f t="shared" si="32"/>
        <v>项</v>
      </c>
    </row>
    <row r="693" ht="36" customHeight="1" spans="1:7">
      <c r="A693" s="442" t="s">
        <v>1291</v>
      </c>
      <c r="B693" s="311" t="s">
        <v>1292</v>
      </c>
      <c r="C693" s="443">
        <v>214</v>
      </c>
      <c r="D693" s="445">
        <v>568</v>
      </c>
      <c r="E693" s="313">
        <f t="shared" si="30"/>
        <v>1.654</v>
      </c>
      <c r="F693" s="440" t="str">
        <f t="shared" si="31"/>
        <v>是</v>
      </c>
      <c r="G693" s="441" t="str">
        <f t="shared" si="32"/>
        <v>项</v>
      </c>
    </row>
    <row r="694" ht="36" customHeight="1" spans="1:7">
      <c r="A694" s="442" t="s">
        <v>1293</v>
      </c>
      <c r="B694" s="311" t="s">
        <v>1294</v>
      </c>
      <c r="C694" s="443">
        <v>188</v>
      </c>
      <c r="D694" s="445">
        <v>812</v>
      </c>
      <c r="E694" s="313">
        <f t="shared" si="30"/>
        <v>3.319</v>
      </c>
      <c r="F694" s="440" t="str">
        <f t="shared" si="31"/>
        <v>是</v>
      </c>
      <c r="G694" s="441" t="str">
        <f t="shared" si="32"/>
        <v>项</v>
      </c>
    </row>
    <row r="695" ht="36" customHeight="1" spans="1:7">
      <c r="A695" s="442" t="s">
        <v>1295</v>
      </c>
      <c r="B695" s="311" t="s">
        <v>1296</v>
      </c>
      <c r="C695" s="443">
        <v>17</v>
      </c>
      <c r="D695" s="312"/>
      <c r="E695" s="313">
        <f t="shared" si="30"/>
        <v>-1</v>
      </c>
      <c r="F695" s="440" t="str">
        <f t="shared" si="31"/>
        <v>是</v>
      </c>
      <c r="G695" s="441" t="str">
        <f t="shared" si="32"/>
        <v>项</v>
      </c>
    </row>
    <row r="696" ht="36" customHeight="1" spans="1:7">
      <c r="A696" s="439" t="s">
        <v>1297</v>
      </c>
      <c r="B696" s="306" t="s">
        <v>1298</v>
      </c>
      <c r="C696" s="307">
        <f>SUM(C697:C698)</f>
        <v>32</v>
      </c>
      <c r="D696" s="307">
        <f>SUM(D697:D698)</f>
        <v>3</v>
      </c>
      <c r="E696" s="308">
        <f t="shared" si="30"/>
        <v>-0.906</v>
      </c>
      <c r="F696" s="440" t="str">
        <f t="shared" si="31"/>
        <v>是</v>
      </c>
      <c r="G696" s="441" t="str">
        <f t="shared" si="32"/>
        <v>款</v>
      </c>
    </row>
    <row r="697" ht="36" customHeight="1" spans="1:7">
      <c r="A697" s="442" t="s">
        <v>1299</v>
      </c>
      <c r="B697" s="311" t="s">
        <v>1300</v>
      </c>
      <c r="C697" s="443">
        <v>32</v>
      </c>
      <c r="D697" s="445">
        <v>3</v>
      </c>
      <c r="E697" s="313">
        <f t="shared" si="30"/>
        <v>-0.906</v>
      </c>
      <c r="F697" s="440" t="str">
        <f t="shared" si="31"/>
        <v>是</v>
      </c>
      <c r="G697" s="441" t="str">
        <f t="shared" si="32"/>
        <v>项</v>
      </c>
    </row>
    <row r="698" ht="36" customHeight="1" spans="1:7">
      <c r="A698" s="442" t="s">
        <v>1301</v>
      </c>
      <c r="B698" s="311" t="s">
        <v>1302</v>
      </c>
      <c r="C698" s="312">
        <v>0</v>
      </c>
      <c r="D698" s="312">
        <v>0</v>
      </c>
      <c r="E698" s="313" t="str">
        <f t="shared" si="30"/>
        <v/>
      </c>
      <c r="F698" s="440" t="str">
        <f t="shared" si="31"/>
        <v>否</v>
      </c>
      <c r="G698" s="441" t="str">
        <f t="shared" si="32"/>
        <v>项</v>
      </c>
    </row>
    <row r="699" ht="36" customHeight="1" spans="1:7">
      <c r="A699" s="439" t="s">
        <v>1303</v>
      </c>
      <c r="B699" s="306" t="s">
        <v>1304</v>
      </c>
      <c r="C699" s="307">
        <f>SUM(C700:C702)</f>
        <v>320</v>
      </c>
      <c r="D699" s="307">
        <f>SUM(D700:D702)</f>
        <v>635</v>
      </c>
      <c r="E699" s="308">
        <f t="shared" si="30"/>
        <v>0.984</v>
      </c>
      <c r="F699" s="440" t="str">
        <f t="shared" si="31"/>
        <v>是</v>
      </c>
      <c r="G699" s="441" t="str">
        <f t="shared" si="32"/>
        <v>款</v>
      </c>
    </row>
    <row r="700" ht="36" customHeight="1" spans="1:7">
      <c r="A700" s="442" t="s">
        <v>1305</v>
      </c>
      <c r="B700" s="311" t="s">
        <v>1306</v>
      </c>
      <c r="C700" s="312"/>
      <c r="D700" s="312"/>
      <c r="E700" s="308" t="str">
        <f t="shared" si="30"/>
        <v/>
      </c>
      <c r="F700" s="440" t="str">
        <f t="shared" si="31"/>
        <v>否</v>
      </c>
      <c r="G700" s="441" t="str">
        <f t="shared" si="32"/>
        <v>项</v>
      </c>
    </row>
    <row r="701" ht="36" customHeight="1" spans="1:7">
      <c r="A701" s="442" t="s">
        <v>1307</v>
      </c>
      <c r="B701" s="311" t="s">
        <v>1308</v>
      </c>
      <c r="C701" s="312"/>
      <c r="D701" s="312"/>
      <c r="E701" s="308" t="str">
        <f t="shared" si="30"/>
        <v/>
      </c>
      <c r="F701" s="440" t="str">
        <f t="shared" si="31"/>
        <v>否</v>
      </c>
      <c r="G701" s="441" t="str">
        <f t="shared" si="32"/>
        <v>项</v>
      </c>
    </row>
    <row r="702" ht="36" customHeight="1" spans="1:7">
      <c r="A702" s="442" t="s">
        <v>1309</v>
      </c>
      <c r="B702" s="311" t="s">
        <v>1310</v>
      </c>
      <c r="C702" s="443">
        <v>320</v>
      </c>
      <c r="D702" s="445">
        <v>635</v>
      </c>
      <c r="E702" s="313">
        <f t="shared" si="30"/>
        <v>0.984</v>
      </c>
      <c r="F702" s="440" t="str">
        <f t="shared" si="31"/>
        <v>是</v>
      </c>
      <c r="G702" s="441" t="str">
        <f t="shared" si="32"/>
        <v>项</v>
      </c>
    </row>
    <row r="703" ht="36" customHeight="1" spans="1:7">
      <c r="A703" s="439" t="s">
        <v>1311</v>
      </c>
      <c r="B703" s="306" t="s">
        <v>1312</v>
      </c>
      <c r="C703" s="307">
        <f>SUM(C704:C707)</f>
        <v>7056</v>
      </c>
      <c r="D703" s="307">
        <f>SUM(D704:D707)</f>
        <v>8414</v>
      </c>
      <c r="E703" s="308">
        <f t="shared" si="30"/>
        <v>0.192</v>
      </c>
      <c r="F703" s="440" t="str">
        <f t="shared" si="31"/>
        <v>是</v>
      </c>
      <c r="G703" s="441" t="str">
        <f t="shared" si="32"/>
        <v>款</v>
      </c>
    </row>
    <row r="704" ht="36" customHeight="1" spans="1:7">
      <c r="A704" s="442" t="s">
        <v>1313</v>
      </c>
      <c r="B704" s="311" t="s">
        <v>1314</v>
      </c>
      <c r="C704" s="443">
        <v>2616</v>
      </c>
      <c r="D704" s="445">
        <v>3114</v>
      </c>
      <c r="E704" s="313">
        <f t="shared" si="30"/>
        <v>0.19</v>
      </c>
      <c r="F704" s="440" t="str">
        <f t="shared" si="31"/>
        <v>是</v>
      </c>
      <c r="G704" s="441" t="str">
        <f t="shared" si="32"/>
        <v>项</v>
      </c>
    </row>
    <row r="705" ht="36" customHeight="1" spans="1:7">
      <c r="A705" s="442" t="s">
        <v>1315</v>
      </c>
      <c r="B705" s="311" t="s">
        <v>1316</v>
      </c>
      <c r="C705" s="443">
        <v>4172</v>
      </c>
      <c r="D705" s="445">
        <v>4300</v>
      </c>
      <c r="E705" s="313">
        <f t="shared" si="30"/>
        <v>0.031</v>
      </c>
      <c r="F705" s="440" t="str">
        <f t="shared" si="31"/>
        <v>是</v>
      </c>
      <c r="G705" s="441" t="str">
        <f t="shared" si="32"/>
        <v>项</v>
      </c>
    </row>
    <row r="706" ht="36" customHeight="1" spans="1:7">
      <c r="A706" s="442" t="s">
        <v>1317</v>
      </c>
      <c r="B706" s="311" t="s">
        <v>1318</v>
      </c>
      <c r="C706" s="312"/>
      <c r="D706" s="312"/>
      <c r="E706" s="313" t="str">
        <f t="shared" ref="E706:E769" si="33">IFERROR(D706/C706-1,"")</f>
        <v/>
      </c>
      <c r="F706" s="440" t="str">
        <f t="shared" si="31"/>
        <v>否</v>
      </c>
      <c r="G706" s="441" t="str">
        <f t="shared" si="32"/>
        <v>项</v>
      </c>
    </row>
    <row r="707" ht="36" customHeight="1" spans="1:7">
      <c r="A707" s="442" t="s">
        <v>1319</v>
      </c>
      <c r="B707" s="311" t="s">
        <v>1320</v>
      </c>
      <c r="C707" s="443">
        <v>268</v>
      </c>
      <c r="D707" s="445">
        <v>1000</v>
      </c>
      <c r="E707" s="313">
        <f t="shared" si="33"/>
        <v>2.731</v>
      </c>
      <c r="F707" s="440" t="str">
        <f t="shared" si="31"/>
        <v>是</v>
      </c>
      <c r="G707" s="441" t="str">
        <f t="shared" si="32"/>
        <v>项</v>
      </c>
    </row>
    <row r="708" ht="36" customHeight="1" spans="1:7">
      <c r="A708" s="439" t="s">
        <v>1321</v>
      </c>
      <c r="B708" s="306" t="s">
        <v>1322</v>
      </c>
      <c r="C708" s="307">
        <f>SUM(C709:C711)</f>
        <v>552</v>
      </c>
      <c r="D708" s="307">
        <f>SUM(D709:D711)</f>
        <v>577</v>
      </c>
      <c r="E708" s="308">
        <f t="shared" si="33"/>
        <v>0.045</v>
      </c>
      <c r="F708" s="440" t="str">
        <f t="shared" ref="F708:F771" si="34">IF(LEN(A708)=3,"是",IF(B708&lt;&gt;"",IF(SUM(C708:D708)&lt;&gt;0,"是","否"),"是"))</f>
        <v>是</v>
      </c>
      <c r="G708" s="441" t="str">
        <f t="shared" ref="G708:G771" si="35">IF(LEN(A708)=3,"类",IF(LEN(A708)=5,"款","项"))</f>
        <v>款</v>
      </c>
    </row>
    <row r="709" ht="36" customHeight="1" spans="1:7">
      <c r="A709" s="442" t="s">
        <v>1323</v>
      </c>
      <c r="B709" s="311" t="s">
        <v>1324</v>
      </c>
      <c r="C709" s="312">
        <v>0</v>
      </c>
      <c r="D709" s="312">
        <v>0</v>
      </c>
      <c r="E709" s="308" t="str">
        <f t="shared" si="33"/>
        <v/>
      </c>
      <c r="F709" s="440" t="str">
        <f t="shared" si="34"/>
        <v>否</v>
      </c>
      <c r="G709" s="441" t="str">
        <f t="shared" si="35"/>
        <v>项</v>
      </c>
    </row>
    <row r="710" ht="36" customHeight="1" spans="1:7">
      <c r="A710" s="442" t="s">
        <v>1325</v>
      </c>
      <c r="B710" s="311" t="s">
        <v>1326</v>
      </c>
      <c r="C710" s="443">
        <v>552</v>
      </c>
      <c r="D710" s="445">
        <v>577</v>
      </c>
      <c r="E710" s="313">
        <f t="shared" si="33"/>
        <v>0.045</v>
      </c>
      <c r="F710" s="440" t="str">
        <f t="shared" si="34"/>
        <v>是</v>
      </c>
      <c r="G710" s="441" t="str">
        <f t="shared" si="35"/>
        <v>项</v>
      </c>
    </row>
    <row r="711" ht="36" customHeight="1" spans="1:7">
      <c r="A711" s="442" t="s">
        <v>1327</v>
      </c>
      <c r="B711" s="311" t="s">
        <v>1328</v>
      </c>
      <c r="C711" s="312">
        <v>0</v>
      </c>
      <c r="D711" s="312">
        <v>0</v>
      </c>
      <c r="E711" s="308" t="str">
        <f t="shared" si="33"/>
        <v/>
      </c>
      <c r="F711" s="440" t="str">
        <f t="shared" si="34"/>
        <v>否</v>
      </c>
      <c r="G711" s="441" t="str">
        <f t="shared" si="35"/>
        <v>项</v>
      </c>
    </row>
    <row r="712" ht="36" customHeight="1" spans="1:7">
      <c r="A712" s="439" t="s">
        <v>1329</v>
      </c>
      <c r="B712" s="306" t="s">
        <v>1330</v>
      </c>
      <c r="C712" s="307">
        <f>SUM(C713:C715)</f>
        <v>2679</v>
      </c>
      <c r="D712" s="307">
        <f>SUM(D713:D715)</f>
        <v>547</v>
      </c>
      <c r="E712" s="308">
        <f t="shared" si="33"/>
        <v>-0.796</v>
      </c>
      <c r="F712" s="440" t="str">
        <f t="shared" si="34"/>
        <v>是</v>
      </c>
      <c r="G712" s="441" t="str">
        <f t="shared" si="35"/>
        <v>款</v>
      </c>
    </row>
    <row r="713" ht="36" customHeight="1" spans="1:7">
      <c r="A713" s="442" t="s">
        <v>1331</v>
      </c>
      <c r="B713" s="311" t="s">
        <v>1332</v>
      </c>
      <c r="C713" s="443">
        <v>2669</v>
      </c>
      <c r="D713" s="445">
        <v>537</v>
      </c>
      <c r="E713" s="313">
        <f t="shared" si="33"/>
        <v>-0.799</v>
      </c>
      <c r="F713" s="440" t="str">
        <f t="shared" si="34"/>
        <v>是</v>
      </c>
      <c r="G713" s="441" t="str">
        <f t="shared" si="35"/>
        <v>项</v>
      </c>
    </row>
    <row r="714" ht="36" customHeight="1" spans="1:7">
      <c r="A714" s="442" t="s">
        <v>1333</v>
      </c>
      <c r="B714" s="311" t="s">
        <v>1334</v>
      </c>
      <c r="C714" s="443">
        <v>10</v>
      </c>
      <c r="D714" s="445">
        <v>10</v>
      </c>
      <c r="E714" s="308">
        <f t="shared" si="33"/>
        <v>0</v>
      </c>
      <c r="F714" s="440" t="str">
        <f t="shared" si="34"/>
        <v>是</v>
      </c>
      <c r="G714" s="441" t="str">
        <f t="shared" si="35"/>
        <v>项</v>
      </c>
    </row>
    <row r="715" ht="36" customHeight="1" spans="1:7">
      <c r="A715" s="442" t="s">
        <v>1335</v>
      </c>
      <c r="B715" s="311" t="s">
        <v>1336</v>
      </c>
      <c r="C715" s="312">
        <v>0</v>
      </c>
      <c r="D715" s="312">
        <v>0</v>
      </c>
      <c r="E715" s="308" t="str">
        <f t="shared" si="33"/>
        <v/>
      </c>
      <c r="F715" s="440" t="str">
        <f t="shared" si="34"/>
        <v>否</v>
      </c>
      <c r="G715" s="441" t="str">
        <f t="shared" si="35"/>
        <v>项</v>
      </c>
    </row>
    <row r="716" ht="36" customHeight="1" spans="1:7">
      <c r="A716" s="439" t="s">
        <v>1337</v>
      </c>
      <c r="B716" s="306" t="s">
        <v>1338</v>
      </c>
      <c r="C716" s="307">
        <f>SUM(C717:C718)</f>
        <v>225</v>
      </c>
      <c r="D716" s="307">
        <f>SUM(D717:D718)</f>
        <v>188</v>
      </c>
      <c r="E716" s="308">
        <f t="shared" si="33"/>
        <v>-0.164</v>
      </c>
      <c r="F716" s="440" t="str">
        <f t="shared" si="34"/>
        <v>是</v>
      </c>
      <c r="G716" s="441" t="str">
        <f t="shared" si="35"/>
        <v>款</v>
      </c>
    </row>
    <row r="717" ht="36" customHeight="1" spans="1:7">
      <c r="A717" s="442" t="s">
        <v>1339</v>
      </c>
      <c r="B717" s="311" t="s">
        <v>1340</v>
      </c>
      <c r="C717" s="443">
        <v>225</v>
      </c>
      <c r="D717" s="445">
        <v>188</v>
      </c>
      <c r="E717" s="313">
        <f t="shared" si="33"/>
        <v>-0.164</v>
      </c>
      <c r="F717" s="440" t="str">
        <f t="shared" si="34"/>
        <v>是</v>
      </c>
      <c r="G717" s="441" t="str">
        <f t="shared" si="35"/>
        <v>项</v>
      </c>
    </row>
    <row r="718" ht="36" customHeight="1" spans="1:7">
      <c r="A718" s="442" t="s">
        <v>1341</v>
      </c>
      <c r="B718" s="311" t="s">
        <v>1342</v>
      </c>
      <c r="C718" s="312"/>
      <c r="D718" s="312"/>
      <c r="E718" s="313" t="str">
        <f t="shared" si="33"/>
        <v/>
      </c>
      <c r="F718" s="440" t="str">
        <f t="shared" si="34"/>
        <v>否</v>
      </c>
      <c r="G718" s="441" t="str">
        <f t="shared" si="35"/>
        <v>项</v>
      </c>
    </row>
    <row r="719" ht="36" customHeight="1" spans="1:7">
      <c r="A719" s="439" t="s">
        <v>1343</v>
      </c>
      <c r="B719" s="306" t="s">
        <v>1344</v>
      </c>
      <c r="C719" s="307">
        <f>SUM(C720:C727)</f>
        <v>352</v>
      </c>
      <c r="D719" s="307">
        <f>SUM(D720:D727)</f>
        <v>365</v>
      </c>
      <c r="E719" s="308">
        <f t="shared" si="33"/>
        <v>0.037</v>
      </c>
      <c r="F719" s="440" t="str">
        <f t="shared" si="34"/>
        <v>是</v>
      </c>
      <c r="G719" s="441" t="str">
        <f t="shared" si="35"/>
        <v>款</v>
      </c>
    </row>
    <row r="720" ht="36" customHeight="1" spans="1:7">
      <c r="A720" s="442" t="s">
        <v>1345</v>
      </c>
      <c r="B720" s="311" t="s">
        <v>141</v>
      </c>
      <c r="C720" s="443">
        <v>352</v>
      </c>
      <c r="D720" s="445">
        <v>334</v>
      </c>
      <c r="E720" s="313">
        <f t="shared" si="33"/>
        <v>-0.051</v>
      </c>
      <c r="F720" s="440" t="str">
        <f t="shared" si="34"/>
        <v>是</v>
      </c>
      <c r="G720" s="441" t="str">
        <f t="shared" si="35"/>
        <v>项</v>
      </c>
    </row>
    <row r="721" ht="36" customHeight="1" spans="1:7">
      <c r="A721" s="442" t="s">
        <v>1346</v>
      </c>
      <c r="B721" s="311" t="s">
        <v>143</v>
      </c>
      <c r="C721" s="312"/>
      <c r="D721" s="312"/>
      <c r="E721" s="308" t="str">
        <f t="shared" si="33"/>
        <v/>
      </c>
      <c r="F721" s="440" t="str">
        <f t="shared" si="34"/>
        <v>否</v>
      </c>
      <c r="G721" s="441" t="str">
        <f t="shared" si="35"/>
        <v>项</v>
      </c>
    </row>
    <row r="722" ht="36" customHeight="1" spans="1:7">
      <c r="A722" s="442" t="s">
        <v>1347</v>
      </c>
      <c r="B722" s="311" t="s">
        <v>145</v>
      </c>
      <c r="C722" s="312">
        <v>0</v>
      </c>
      <c r="D722" s="312">
        <v>0</v>
      </c>
      <c r="E722" s="308" t="str">
        <f t="shared" si="33"/>
        <v/>
      </c>
      <c r="F722" s="440" t="str">
        <f t="shared" si="34"/>
        <v>否</v>
      </c>
      <c r="G722" s="441" t="str">
        <f t="shared" si="35"/>
        <v>项</v>
      </c>
    </row>
    <row r="723" ht="36" customHeight="1" spans="1:7">
      <c r="A723" s="442" t="s">
        <v>1348</v>
      </c>
      <c r="B723" s="311" t="s">
        <v>242</v>
      </c>
      <c r="C723" s="312">
        <v>0</v>
      </c>
      <c r="D723" s="312">
        <v>0</v>
      </c>
      <c r="E723" s="308" t="str">
        <f t="shared" si="33"/>
        <v/>
      </c>
      <c r="F723" s="440" t="str">
        <f t="shared" si="34"/>
        <v>否</v>
      </c>
      <c r="G723" s="441" t="str">
        <f t="shared" si="35"/>
        <v>项</v>
      </c>
    </row>
    <row r="724" ht="36" customHeight="1" spans="1:7">
      <c r="A724" s="442" t="s">
        <v>1349</v>
      </c>
      <c r="B724" s="311" t="s">
        <v>1350</v>
      </c>
      <c r="C724" s="312"/>
      <c r="D724" s="312"/>
      <c r="E724" s="308" t="str">
        <f t="shared" si="33"/>
        <v/>
      </c>
      <c r="F724" s="440" t="str">
        <f t="shared" si="34"/>
        <v>否</v>
      </c>
      <c r="G724" s="441" t="str">
        <f t="shared" si="35"/>
        <v>项</v>
      </c>
    </row>
    <row r="725" ht="36" customHeight="1" spans="1:7">
      <c r="A725" s="442" t="s">
        <v>1351</v>
      </c>
      <c r="B725" s="311" t="s">
        <v>1352</v>
      </c>
      <c r="C725" s="312"/>
      <c r="D725" s="312"/>
      <c r="E725" s="308" t="str">
        <f t="shared" si="33"/>
        <v/>
      </c>
      <c r="F725" s="440" t="str">
        <f t="shared" si="34"/>
        <v>否</v>
      </c>
      <c r="G725" s="441" t="str">
        <f t="shared" si="35"/>
        <v>项</v>
      </c>
    </row>
    <row r="726" ht="36" customHeight="1" spans="1:7">
      <c r="A726" s="442" t="s">
        <v>1353</v>
      </c>
      <c r="B726" s="311" t="s">
        <v>159</v>
      </c>
      <c r="C726" s="312"/>
      <c r="D726" s="312"/>
      <c r="E726" s="308" t="str">
        <f t="shared" si="33"/>
        <v/>
      </c>
      <c r="F726" s="440" t="str">
        <f t="shared" si="34"/>
        <v>否</v>
      </c>
      <c r="G726" s="441" t="str">
        <f t="shared" si="35"/>
        <v>项</v>
      </c>
    </row>
    <row r="727" ht="36" customHeight="1" spans="1:7">
      <c r="A727" s="442" t="s">
        <v>1354</v>
      </c>
      <c r="B727" s="311" t="s">
        <v>1355</v>
      </c>
      <c r="C727" s="312">
        <v>0</v>
      </c>
      <c r="D727" s="312">
        <v>31</v>
      </c>
      <c r="E727" s="308" t="str">
        <f t="shared" si="33"/>
        <v/>
      </c>
      <c r="F727" s="440" t="str">
        <f t="shared" si="34"/>
        <v>是</v>
      </c>
      <c r="G727" s="441" t="str">
        <f t="shared" si="35"/>
        <v>项</v>
      </c>
    </row>
    <row r="728" ht="36" customHeight="1" spans="1:7">
      <c r="A728" s="439" t="s">
        <v>1356</v>
      </c>
      <c r="B728" s="306" t="s">
        <v>1357</v>
      </c>
      <c r="C728" s="307">
        <f>SUM(C729)</f>
        <v>310</v>
      </c>
      <c r="D728" s="307">
        <f>SUM(D729)</f>
        <v>10</v>
      </c>
      <c r="E728" s="308">
        <f t="shared" si="33"/>
        <v>-0.968</v>
      </c>
      <c r="F728" s="440" t="str">
        <f t="shared" si="34"/>
        <v>是</v>
      </c>
      <c r="G728" s="441" t="str">
        <f t="shared" si="35"/>
        <v>款</v>
      </c>
    </row>
    <row r="729" ht="36" customHeight="1" spans="1:7">
      <c r="A729" s="442" t="s">
        <v>1358</v>
      </c>
      <c r="B729" s="311" t="s">
        <v>1359</v>
      </c>
      <c r="C729" s="443">
        <v>310</v>
      </c>
      <c r="D729" s="445">
        <v>10</v>
      </c>
      <c r="E729" s="313">
        <f t="shared" si="33"/>
        <v>-0.968</v>
      </c>
      <c r="F729" s="440" t="str">
        <f t="shared" si="34"/>
        <v>是</v>
      </c>
      <c r="G729" s="441" t="str">
        <f t="shared" si="35"/>
        <v>项</v>
      </c>
    </row>
    <row r="730" ht="36" customHeight="1" spans="1:7">
      <c r="A730" s="439" t="s">
        <v>1360</v>
      </c>
      <c r="B730" s="306" t="s">
        <v>1361</v>
      </c>
      <c r="C730" s="307">
        <f>SUM(C731)</f>
        <v>20</v>
      </c>
      <c r="D730" s="307">
        <f>SUM(D731)</f>
        <v>2210</v>
      </c>
      <c r="E730" s="308">
        <f t="shared" si="33"/>
        <v>109.5</v>
      </c>
      <c r="F730" s="440" t="str">
        <f t="shared" si="34"/>
        <v>是</v>
      </c>
      <c r="G730" s="441" t="str">
        <f t="shared" si="35"/>
        <v>款</v>
      </c>
    </row>
    <row r="731" ht="36" customHeight="1" spans="1:7">
      <c r="A731" s="442">
        <v>2109999</v>
      </c>
      <c r="B731" s="311" t="s">
        <v>1362</v>
      </c>
      <c r="C731" s="443">
        <v>20</v>
      </c>
      <c r="D731" s="445">
        <v>2210</v>
      </c>
      <c r="E731" s="313">
        <f t="shared" si="33"/>
        <v>109.5</v>
      </c>
      <c r="F731" s="440" t="str">
        <f t="shared" si="34"/>
        <v>是</v>
      </c>
      <c r="G731" s="441" t="str">
        <f t="shared" si="35"/>
        <v>项</v>
      </c>
    </row>
    <row r="732" ht="36" customHeight="1" spans="1:7">
      <c r="A732" s="439" t="s">
        <v>88</v>
      </c>
      <c r="B732" s="306" t="s">
        <v>89</v>
      </c>
      <c r="C732" s="307">
        <f>SUM(C733,C743,C747,C756,C762,C769,C775,C778,C781,C783,C785,C791,C793,C795,C810)</f>
        <v>1814</v>
      </c>
      <c r="D732" s="307">
        <f>SUM(D733,D743,D747,D756,D762,D769,D775,D778,D781,D783,D785,D791,D793,D795,D810)</f>
        <v>536</v>
      </c>
      <c r="E732" s="308">
        <f t="shared" si="33"/>
        <v>-0.705</v>
      </c>
      <c r="F732" s="440" t="str">
        <f t="shared" si="34"/>
        <v>是</v>
      </c>
      <c r="G732" s="441" t="str">
        <f t="shared" si="35"/>
        <v>类</v>
      </c>
    </row>
    <row r="733" ht="36" customHeight="1" spans="1:7">
      <c r="A733" s="439" t="s">
        <v>1363</v>
      </c>
      <c r="B733" s="306" t="s">
        <v>1364</v>
      </c>
      <c r="C733" s="307">
        <f>SUM(C734:C742)</f>
        <v>1</v>
      </c>
      <c r="D733" s="307">
        <f>SUM(D734:D742)</f>
        <v>0</v>
      </c>
      <c r="E733" s="308">
        <f t="shared" si="33"/>
        <v>-1</v>
      </c>
      <c r="F733" s="440" t="str">
        <f t="shared" si="34"/>
        <v>是</v>
      </c>
      <c r="G733" s="441" t="str">
        <f t="shared" si="35"/>
        <v>款</v>
      </c>
    </row>
    <row r="734" ht="36" customHeight="1" spans="1:7">
      <c r="A734" s="442" t="s">
        <v>1365</v>
      </c>
      <c r="B734" s="311" t="s">
        <v>141</v>
      </c>
      <c r="C734" s="443">
        <v>1</v>
      </c>
      <c r="D734" s="312"/>
      <c r="E734" s="313">
        <f t="shared" si="33"/>
        <v>-1</v>
      </c>
      <c r="F734" s="440" t="str">
        <f t="shared" si="34"/>
        <v>是</v>
      </c>
      <c r="G734" s="441" t="str">
        <f t="shared" si="35"/>
        <v>项</v>
      </c>
    </row>
    <row r="735" ht="36" customHeight="1" spans="1:7">
      <c r="A735" s="442" t="s">
        <v>1366</v>
      </c>
      <c r="B735" s="311" t="s">
        <v>143</v>
      </c>
      <c r="C735" s="312"/>
      <c r="D735" s="312"/>
      <c r="E735" s="308" t="str">
        <f t="shared" si="33"/>
        <v/>
      </c>
      <c r="F735" s="440" t="str">
        <f t="shared" si="34"/>
        <v>否</v>
      </c>
      <c r="G735" s="441" t="str">
        <f t="shared" si="35"/>
        <v>项</v>
      </c>
    </row>
    <row r="736" ht="36" customHeight="1" spans="1:7">
      <c r="A736" s="442" t="s">
        <v>1367</v>
      </c>
      <c r="B736" s="311" t="s">
        <v>145</v>
      </c>
      <c r="C736" s="312"/>
      <c r="D736" s="312"/>
      <c r="E736" s="308" t="str">
        <f t="shared" si="33"/>
        <v/>
      </c>
      <c r="F736" s="440" t="str">
        <f t="shared" si="34"/>
        <v>否</v>
      </c>
      <c r="G736" s="441" t="str">
        <f t="shared" si="35"/>
        <v>项</v>
      </c>
    </row>
    <row r="737" ht="36" customHeight="1" spans="1:7">
      <c r="A737" s="442" t="s">
        <v>1368</v>
      </c>
      <c r="B737" s="311" t="s">
        <v>1369</v>
      </c>
      <c r="C737" s="312"/>
      <c r="D737" s="312"/>
      <c r="E737" s="308" t="str">
        <f t="shared" si="33"/>
        <v/>
      </c>
      <c r="F737" s="440" t="str">
        <f t="shared" si="34"/>
        <v>否</v>
      </c>
      <c r="G737" s="441" t="str">
        <f t="shared" si="35"/>
        <v>项</v>
      </c>
    </row>
    <row r="738" ht="36" customHeight="1" spans="1:7">
      <c r="A738" s="442" t="s">
        <v>1370</v>
      </c>
      <c r="B738" s="311" t="s">
        <v>1371</v>
      </c>
      <c r="C738" s="312"/>
      <c r="D738" s="312"/>
      <c r="E738" s="308" t="str">
        <f t="shared" si="33"/>
        <v/>
      </c>
      <c r="F738" s="440" t="str">
        <f t="shared" si="34"/>
        <v>否</v>
      </c>
      <c r="G738" s="441" t="str">
        <f t="shared" si="35"/>
        <v>项</v>
      </c>
    </row>
    <row r="739" ht="36" customHeight="1" spans="1:7">
      <c r="A739" s="442" t="s">
        <v>1372</v>
      </c>
      <c r="B739" s="311" t="s">
        <v>1373</v>
      </c>
      <c r="C739" s="312"/>
      <c r="D739" s="312"/>
      <c r="E739" s="308" t="str">
        <f t="shared" si="33"/>
        <v/>
      </c>
      <c r="F739" s="440" t="str">
        <f t="shared" si="34"/>
        <v>否</v>
      </c>
      <c r="G739" s="441" t="str">
        <f t="shared" si="35"/>
        <v>项</v>
      </c>
    </row>
    <row r="740" ht="36" customHeight="1" spans="1:7">
      <c r="A740" s="442" t="s">
        <v>1374</v>
      </c>
      <c r="B740" s="311" t="s">
        <v>1375</v>
      </c>
      <c r="C740" s="312"/>
      <c r="D740" s="312"/>
      <c r="E740" s="308" t="str">
        <f t="shared" si="33"/>
        <v/>
      </c>
      <c r="F740" s="440" t="str">
        <f t="shared" si="34"/>
        <v>否</v>
      </c>
      <c r="G740" s="441" t="str">
        <f t="shared" si="35"/>
        <v>项</v>
      </c>
    </row>
    <row r="741" ht="36" customHeight="1" spans="1:7">
      <c r="A741" s="442" t="s">
        <v>1376</v>
      </c>
      <c r="B741" s="311" t="s">
        <v>1377</v>
      </c>
      <c r="C741" s="312"/>
      <c r="D741" s="312"/>
      <c r="E741" s="308" t="str">
        <f t="shared" si="33"/>
        <v/>
      </c>
      <c r="F741" s="440" t="str">
        <f t="shared" si="34"/>
        <v>否</v>
      </c>
      <c r="G741" s="441" t="str">
        <f t="shared" si="35"/>
        <v>项</v>
      </c>
    </row>
    <row r="742" ht="36" customHeight="1" spans="1:7">
      <c r="A742" s="442" t="s">
        <v>1378</v>
      </c>
      <c r="B742" s="311" t="s">
        <v>1379</v>
      </c>
      <c r="C742" s="312"/>
      <c r="D742" s="312"/>
      <c r="E742" s="308" t="str">
        <f t="shared" si="33"/>
        <v/>
      </c>
      <c r="F742" s="440" t="str">
        <f t="shared" si="34"/>
        <v>否</v>
      </c>
      <c r="G742" s="441" t="str">
        <f t="shared" si="35"/>
        <v>项</v>
      </c>
    </row>
    <row r="743" ht="36" customHeight="1" spans="1:7">
      <c r="A743" s="439" t="s">
        <v>1380</v>
      </c>
      <c r="B743" s="306" t="s">
        <v>1381</v>
      </c>
      <c r="C743" s="307">
        <f>SUM(C744:C746)</f>
        <v>2</v>
      </c>
      <c r="D743" s="307">
        <f>SUM(D744:D746)</f>
        <v>0</v>
      </c>
      <c r="E743" s="308">
        <f t="shared" si="33"/>
        <v>-1</v>
      </c>
      <c r="F743" s="440" t="str">
        <f t="shared" si="34"/>
        <v>是</v>
      </c>
      <c r="G743" s="441" t="str">
        <f t="shared" si="35"/>
        <v>款</v>
      </c>
    </row>
    <row r="744" ht="36" customHeight="1" spans="1:7">
      <c r="A744" s="442" t="s">
        <v>1382</v>
      </c>
      <c r="B744" s="311" t="s">
        <v>1383</v>
      </c>
      <c r="C744" s="312"/>
      <c r="D744" s="312"/>
      <c r="E744" s="308" t="str">
        <f t="shared" si="33"/>
        <v/>
      </c>
      <c r="F744" s="440" t="str">
        <f t="shared" si="34"/>
        <v>否</v>
      </c>
      <c r="G744" s="441" t="str">
        <f t="shared" si="35"/>
        <v>项</v>
      </c>
    </row>
    <row r="745" ht="36" customHeight="1" spans="1:7">
      <c r="A745" s="442" t="s">
        <v>1384</v>
      </c>
      <c r="B745" s="311" t="s">
        <v>1385</v>
      </c>
      <c r="C745" s="312"/>
      <c r="D745" s="312"/>
      <c r="E745" s="308" t="str">
        <f t="shared" si="33"/>
        <v/>
      </c>
      <c r="F745" s="440" t="str">
        <f t="shared" si="34"/>
        <v>否</v>
      </c>
      <c r="G745" s="441" t="str">
        <f t="shared" si="35"/>
        <v>项</v>
      </c>
    </row>
    <row r="746" ht="36" customHeight="1" spans="1:7">
      <c r="A746" s="442" t="s">
        <v>1386</v>
      </c>
      <c r="B746" s="311" t="s">
        <v>1387</v>
      </c>
      <c r="C746" s="443">
        <v>2</v>
      </c>
      <c r="D746" s="312"/>
      <c r="E746" s="313">
        <f t="shared" si="33"/>
        <v>-1</v>
      </c>
      <c r="F746" s="440" t="str">
        <f t="shared" si="34"/>
        <v>是</v>
      </c>
      <c r="G746" s="441" t="str">
        <f t="shared" si="35"/>
        <v>项</v>
      </c>
    </row>
    <row r="747" ht="36" customHeight="1" spans="1:7">
      <c r="A747" s="439" t="s">
        <v>1388</v>
      </c>
      <c r="B747" s="306" t="s">
        <v>1389</v>
      </c>
      <c r="C747" s="307">
        <f>SUM(C748:C755)</f>
        <v>180</v>
      </c>
      <c r="D747" s="307">
        <f>SUM(D748:D755)</f>
        <v>180</v>
      </c>
      <c r="E747" s="308">
        <f t="shared" si="33"/>
        <v>0</v>
      </c>
      <c r="F747" s="440" t="str">
        <f t="shared" si="34"/>
        <v>是</v>
      </c>
      <c r="G747" s="441" t="str">
        <f t="shared" si="35"/>
        <v>款</v>
      </c>
    </row>
    <row r="748" ht="36" customHeight="1" spans="1:7">
      <c r="A748" s="442" t="s">
        <v>1390</v>
      </c>
      <c r="B748" s="311" t="s">
        <v>1391</v>
      </c>
      <c r="C748" s="312"/>
      <c r="D748" s="312"/>
      <c r="E748" s="308" t="str">
        <f t="shared" si="33"/>
        <v/>
      </c>
      <c r="F748" s="440" t="str">
        <f t="shared" si="34"/>
        <v>否</v>
      </c>
      <c r="G748" s="441" t="str">
        <f t="shared" si="35"/>
        <v>项</v>
      </c>
    </row>
    <row r="749" ht="36" customHeight="1" spans="1:7">
      <c r="A749" s="442" t="s">
        <v>1392</v>
      </c>
      <c r="B749" s="311" t="s">
        <v>1393</v>
      </c>
      <c r="C749" s="443">
        <v>180</v>
      </c>
      <c r="D749" s="445">
        <v>180</v>
      </c>
      <c r="E749" s="308">
        <f t="shared" si="33"/>
        <v>0</v>
      </c>
      <c r="F749" s="440" t="str">
        <f t="shared" si="34"/>
        <v>是</v>
      </c>
      <c r="G749" s="441" t="str">
        <f t="shared" si="35"/>
        <v>项</v>
      </c>
    </row>
    <row r="750" ht="36" customHeight="1" spans="1:7">
      <c r="A750" s="442" t="s">
        <v>1394</v>
      </c>
      <c r="B750" s="311" t="s">
        <v>1395</v>
      </c>
      <c r="C750" s="312">
        <v>0</v>
      </c>
      <c r="D750" s="312">
        <v>0</v>
      </c>
      <c r="E750" s="308" t="str">
        <f t="shared" si="33"/>
        <v/>
      </c>
      <c r="F750" s="440" t="str">
        <f t="shared" si="34"/>
        <v>否</v>
      </c>
      <c r="G750" s="441" t="str">
        <f t="shared" si="35"/>
        <v>项</v>
      </c>
    </row>
    <row r="751" ht="36" customHeight="1" spans="1:7">
      <c r="A751" s="442" t="s">
        <v>1396</v>
      </c>
      <c r="B751" s="311" t="s">
        <v>1397</v>
      </c>
      <c r="C751" s="312"/>
      <c r="D751" s="312"/>
      <c r="E751" s="308" t="str">
        <f t="shared" si="33"/>
        <v/>
      </c>
      <c r="F751" s="440" t="str">
        <f t="shared" si="34"/>
        <v>否</v>
      </c>
      <c r="G751" s="441" t="str">
        <f t="shared" si="35"/>
        <v>项</v>
      </c>
    </row>
    <row r="752" ht="36" customHeight="1" spans="1:7">
      <c r="A752" s="442" t="s">
        <v>1398</v>
      </c>
      <c r="B752" s="311" t="s">
        <v>1399</v>
      </c>
      <c r="C752" s="312">
        <v>0</v>
      </c>
      <c r="D752" s="312">
        <v>0</v>
      </c>
      <c r="E752" s="308" t="str">
        <f t="shared" si="33"/>
        <v/>
      </c>
      <c r="F752" s="440" t="str">
        <f t="shared" si="34"/>
        <v>否</v>
      </c>
      <c r="G752" s="441" t="str">
        <f t="shared" si="35"/>
        <v>项</v>
      </c>
    </row>
    <row r="753" ht="36" customHeight="1" spans="1:7">
      <c r="A753" s="442" t="s">
        <v>1400</v>
      </c>
      <c r="B753" s="311" t="s">
        <v>1401</v>
      </c>
      <c r="C753" s="312">
        <v>0</v>
      </c>
      <c r="D753" s="312">
        <v>0</v>
      </c>
      <c r="E753" s="308" t="str">
        <f t="shared" si="33"/>
        <v/>
      </c>
      <c r="F753" s="440" t="str">
        <f t="shared" si="34"/>
        <v>否</v>
      </c>
      <c r="G753" s="441" t="str">
        <f t="shared" si="35"/>
        <v>项</v>
      </c>
    </row>
    <row r="754" ht="36" customHeight="1" spans="1:7">
      <c r="A754" s="311" t="s">
        <v>1402</v>
      </c>
      <c r="B754" s="311" t="s">
        <v>1403</v>
      </c>
      <c r="C754" s="312">
        <v>0</v>
      </c>
      <c r="D754" s="312">
        <v>0</v>
      </c>
      <c r="E754" s="308" t="str">
        <f t="shared" si="33"/>
        <v/>
      </c>
      <c r="F754" s="440" t="str">
        <f t="shared" si="34"/>
        <v>否</v>
      </c>
      <c r="G754" s="441" t="str">
        <f t="shared" si="35"/>
        <v>项</v>
      </c>
    </row>
    <row r="755" ht="36" customHeight="1" spans="1:7">
      <c r="A755" s="442" t="s">
        <v>1404</v>
      </c>
      <c r="B755" s="311" t="s">
        <v>1405</v>
      </c>
      <c r="C755" s="312"/>
      <c r="D755" s="312"/>
      <c r="E755" s="308" t="str">
        <f t="shared" si="33"/>
        <v/>
      </c>
      <c r="F755" s="440" t="str">
        <f t="shared" si="34"/>
        <v>否</v>
      </c>
      <c r="G755" s="441" t="str">
        <f t="shared" si="35"/>
        <v>项</v>
      </c>
    </row>
    <row r="756" ht="36" customHeight="1" spans="1:7">
      <c r="A756" s="439" t="s">
        <v>1406</v>
      </c>
      <c r="B756" s="306" t="s">
        <v>1407</v>
      </c>
      <c r="C756" s="307">
        <f>SUM(C757:C761)</f>
        <v>1295</v>
      </c>
      <c r="D756" s="307">
        <f>SUM(D757:D761)</f>
        <v>354</v>
      </c>
      <c r="E756" s="308">
        <f t="shared" si="33"/>
        <v>-0.727</v>
      </c>
      <c r="F756" s="440" t="str">
        <f t="shared" si="34"/>
        <v>是</v>
      </c>
      <c r="G756" s="441" t="str">
        <f t="shared" si="35"/>
        <v>款</v>
      </c>
    </row>
    <row r="757" ht="36" customHeight="1" spans="1:7">
      <c r="A757" s="442" t="s">
        <v>1408</v>
      </c>
      <c r="B757" s="311" t="s">
        <v>1409</v>
      </c>
      <c r="C757" s="312"/>
      <c r="D757" s="445">
        <v>185</v>
      </c>
      <c r="E757" s="308" t="str">
        <f t="shared" si="33"/>
        <v/>
      </c>
      <c r="F757" s="440" t="str">
        <f t="shared" si="34"/>
        <v>是</v>
      </c>
      <c r="G757" s="441" t="str">
        <f t="shared" si="35"/>
        <v>项</v>
      </c>
    </row>
    <row r="758" ht="36" customHeight="1" spans="1:7">
      <c r="A758" s="442" t="s">
        <v>1410</v>
      </c>
      <c r="B758" s="311" t="s">
        <v>1411</v>
      </c>
      <c r="C758" s="312"/>
      <c r="D758" s="312"/>
      <c r="E758" s="308" t="str">
        <f t="shared" si="33"/>
        <v/>
      </c>
      <c r="F758" s="440" t="str">
        <f t="shared" si="34"/>
        <v>否</v>
      </c>
      <c r="G758" s="441" t="str">
        <f t="shared" si="35"/>
        <v>项</v>
      </c>
    </row>
    <row r="759" ht="36" customHeight="1" spans="1:7">
      <c r="A759" s="442" t="s">
        <v>1412</v>
      </c>
      <c r="B759" s="311" t="s">
        <v>1413</v>
      </c>
      <c r="C759" s="312"/>
      <c r="D759" s="312"/>
      <c r="E759" s="308" t="str">
        <f t="shared" si="33"/>
        <v/>
      </c>
      <c r="F759" s="440" t="str">
        <f t="shared" si="34"/>
        <v>否</v>
      </c>
      <c r="G759" s="441" t="str">
        <f t="shared" si="35"/>
        <v>项</v>
      </c>
    </row>
    <row r="760" ht="36" customHeight="1" spans="1:7">
      <c r="A760" s="317">
        <v>2110405</v>
      </c>
      <c r="B760" s="450" t="s">
        <v>1414</v>
      </c>
      <c r="C760" s="312"/>
      <c r="D760" s="312">
        <v>169</v>
      </c>
      <c r="E760" s="308" t="str">
        <f t="shared" si="33"/>
        <v/>
      </c>
      <c r="F760" s="440"/>
      <c r="G760" s="441"/>
    </row>
    <row r="761" ht="36" customHeight="1" spans="1:7">
      <c r="A761" s="442" t="s">
        <v>1415</v>
      </c>
      <c r="B761" s="311" t="s">
        <v>1416</v>
      </c>
      <c r="C761" s="443">
        <v>1295</v>
      </c>
      <c r="D761" s="312">
        <v>0</v>
      </c>
      <c r="E761" s="308">
        <f t="shared" si="33"/>
        <v>-1</v>
      </c>
      <c r="F761" s="440" t="str">
        <f t="shared" ref="F761:F772" si="36">IF(LEN(A761)=3,"是",IF(B761&lt;&gt;"",IF(SUM(C761:D761)&lt;&gt;0,"是","否"),"是"))</f>
        <v>是</v>
      </c>
      <c r="G761" s="441" t="str">
        <f t="shared" ref="G761:G772" si="37">IF(LEN(A761)=3,"类",IF(LEN(A761)=5,"款","项"))</f>
        <v>项</v>
      </c>
    </row>
    <row r="762" ht="36" customHeight="1" spans="1:7">
      <c r="A762" s="439" t="s">
        <v>1417</v>
      </c>
      <c r="B762" s="306" t="s">
        <v>1418</v>
      </c>
      <c r="C762" s="307">
        <f>SUM(C763:C768)</f>
        <v>0</v>
      </c>
      <c r="D762" s="307">
        <f>SUM(D763:D768)</f>
        <v>0</v>
      </c>
      <c r="E762" s="308" t="str">
        <f t="shared" si="33"/>
        <v/>
      </c>
      <c r="F762" s="440" t="str">
        <f t="shared" si="36"/>
        <v>否</v>
      </c>
      <c r="G762" s="441" t="str">
        <f t="shared" si="37"/>
        <v>款</v>
      </c>
    </row>
    <row r="763" ht="36" customHeight="1" spans="1:7">
      <c r="A763" s="442" t="s">
        <v>1419</v>
      </c>
      <c r="B763" s="311" t="s">
        <v>1420</v>
      </c>
      <c r="C763" s="312">
        <v>0</v>
      </c>
      <c r="D763" s="312">
        <v>0</v>
      </c>
      <c r="E763" s="308" t="str">
        <f t="shared" si="33"/>
        <v/>
      </c>
      <c r="F763" s="440" t="str">
        <f t="shared" si="36"/>
        <v>否</v>
      </c>
      <c r="G763" s="441" t="str">
        <f t="shared" si="37"/>
        <v>项</v>
      </c>
    </row>
    <row r="764" ht="36" customHeight="1" spans="1:7">
      <c r="A764" s="442" t="s">
        <v>1421</v>
      </c>
      <c r="B764" s="311" t="s">
        <v>1422</v>
      </c>
      <c r="C764" s="312">
        <v>0</v>
      </c>
      <c r="D764" s="312">
        <v>0</v>
      </c>
      <c r="E764" s="308" t="str">
        <f t="shared" si="33"/>
        <v/>
      </c>
      <c r="F764" s="440" t="str">
        <f t="shared" si="36"/>
        <v>否</v>
      </c>
      <c r="G764" s="441" t="str">
        <f t="shared" si="37"/>
        <v>项</v>
      </c>
    </row>
    <row r="765" ht="36" customHeight="1" spans="1:7">
      <c r="A765" s="442" t="s">
        <v>1423</v>
      </c>
      <c r="B765" s="311" t="s">
        <v>1424</v>
      </c>
      <c r="C765" s="312">
        <v>0</v>
      </c>
      <c r="D765" s="312">
        <v>0</v>
      </c>
      <c r="E765" s="308" t="str">
        <f t="shared" si="33"/>
        <v/>
      </c>
      <c r="F765" s="440" t="str">
        <f t="shared" si="36"/>
        <v>否</v>
      </c>
      <c r="G765" s="441" t="str">
        <f t="shared" si="37"/>
        <v>项</v>
      </c>
    </row>
    <row r="766" ht="36" customHeight="1" spans="1:7">
      <c r="A766" s="442" t="s">
        <v>1425</v>
      </c>
      <c r="B766" s="311" t="s">
        <v>1426</v>
      </c>
      <c r="C766" s="312">
        <v>0</v>
      </c>
      <c r="D766" s="312">
        <v>0</v>
      </c>
      <c r="E766" s="308" t="str">
        <f t="shared" si="33"/>
        <v/>
      </c>
      <c r="F766" s="440" t="str">
        <f t="shared" si="36"/>
        <v>否</v>
      </c>
      <c r="G766" s="441" t="str">
        <f t="shared" si="37"/>
        <v>项</v>
      </c>
    </row>
    <row r="767" ht="36" customHeight="1" spans="1:7">
      <c r="A767" s="442" t="s">
        <v>1427</v>
      </c>
      <c r="B767" s="311" t="s">
        <v>1428</v>
      </c>
      <c r="C767" s="312">
        <v>0</v>
      </c>
      <c r="D767" s="312">
        <v>0</v>
      </c>
      <c r="E767" s="308" t="str">
        <f t="shared" si="33"/>
        <v/>
      </c>
      <c r="F767" s="440" t="str">
        <f t="shared" si="36"/>
        <v>否</v>
      </c>
      <c r="G767" s="441" t="str">
        <f t="shared" si="37"/>
        <v>项</v>
      </c>
    </row>
    <row r="768" ht="36" customHeight="1" spans="1:7">
      <c r="A768" s="442" t="s">
        <v>1429</v>
      </c>
      <c r="B768" s="311" t="s">
        <v>1430</v>
      </c>
      <c r="C768" s="312">
        <v>0</v>
      </c>
      <c r="D768" s="312">
        <v>0</v>
      </c>
      <c r="E768" s="308" t="str">
        <f t="shared" si="33"/>
        <v/>
      </c>
      <c r="F768" s="440" t="str">
        <f t="shared" si="36"/>
        <v>否</v>
      </c>
      <c r="G768" s="441" t="str">
        <f t="shared" si="37"/>
        <v>项</v>
      </c>
    </row>
    <row r="769" ht="36" customHeight="1" spans="1:7">
      <c r="A769" s="439" t="s">
        <v>1431</v>
      </c>
      <c r="B769" s="306" t="s">
        <v>1432</v>
      </c>
      <c r="C769" s="307">
        <f>SUM(C770:C774)</f>
        <v>336</v>
      </c>
      <c r="D769" s="307">
        <f>SUM(D770:D774)</f>
        <v>0</v>
      </c>
      <c r="E769" s="308">
        <f t="shared" si="33"/>
        <v>-1</v>
      </c>
      <c r="F769" s="440" t="str">
        <f t="shared" si="36"/>
        <v>是</v>
      </c>
      <c r="G769" s="441" t="str">
        <f t="shared" si="37"/>
        <v>款</v>
      </c>
    </row>
    <row r="770" ht="36" customHeight="1" spans="1:7">
      <c r="A770" s="442" t="s">
        <v>1433</v>
      </c>
      <c r="B770" s="311" t="s">
        <v>1434</v>
      </c>
      <c r="C770" s="443">
        <v>336</v>
      </c>
      <c r="D770" s="312">
        <v>0</v>
      </c>
      <c r="E770" s="313">
        <f t="shared" ref="E770:E833" si="38">IFERROR(D770/C770-1,"")</f>
        <v>-1</v>
      </c>
      <c r="F770" s="440" t="str">
        <f t="shared" si="36"/>
        <v>是</v>
      </c>
      <c r="G770" s="441" t="str">
        <f t="shared" si="37"/>
        <v>项</v>
      </c>
    </row>
    <row r="771" ht="36" customHeight="1" spans="1:7">
      <c r="A771" s="442" t="s">
        <v>1435</v>
      </c>
      <c r="B771" s="311" t="s">
        <v>1436</v>
      </c>
      <c r="C771" s="312">
        <v>0</v>
      </c>
      <c r="D771" s="312">
        <v>0</v>
      </c>
      <c r="E771" s="308" t="str">
        <f t="shared" si="38"/>
        <v/>
      </c>
      <c r="F771" s="440" t="str">
        <f t="shared" si="36"/>
        <v>否</v>
      </c>
      <c r="G771" s="441" t="str">
        <f t="shared" si="37"/>
        <v>项</v>
      </c>
    </row>
    <row r="772" ht="36" customHeight="1" spans="1:7">
      <c r="A772" s="442" t="s">
        <v>1437</v>
      </c>
      <c r="B772" s="311" t="s">
        <v>1438</v>
      </c>
      <c r="C772" s="312">
        <v>0</v>
      </c>
      <c r="D772" s="312">
        <v>0</v>
      </c>
      <c r="E772" s="308" t="str">
        <f t="shared" si="38"/>
        <v/>
      </c>
      <c r="F772" s="440" t="str">
        <f t="shared" si="36"/>
        <v>否</v>
      </c>
      <c r="G772" s="441" t="str">
        <f t="shared" si="37"/>
        <v>项</v>
      </c>
    </row>
    <row r="773" ht="36" customHeight="1" spans="1:7">
      <c r="A773" s="442" t="s">
        <v>1439</v>
      </c>
      <c r="B773" s="311" t="s">
        <v>1440</v>
      </c>
      <c r="C773" s="312">
        <v>0</v>
      </c>
      <c r="D773" s="312">
        <v>0</v>
      </c>
      <c r="E773" s="308" t="str">
        <f t="shared" si="38"/>
        <v/>
      </c>
      <c r="F773" s="440" t="str">
        <f t="shared" ref="F773:F836" si="39">IF(LEN(A773)=3,"是",IF(B773&lt;&gt;"",IF(SUM(C773:D773)&lt;&gt;0,"是","否"),"是"))</f>
        <v>否</v>
      </c>
      <c r="G773" s="441" t="str">
        <f t="shared" ref="G773:G836" si="40">IF(LEN(A773)=3,"类",IF(LEN(A773)=5,"款","项"))</f>
        <v>项</v>
      </c>
    </row>
    <row r="774" ht="36" customHeight="1" spans="1:7">
      <c r="A774" s="442" t="s">
        <v>1441</v>
      </c>
      <c r="B774" s="311" t="s">
        <v>1442</v>
      </c>
      <c r="C774" s="312">
        <v>0</v>
      </c>
      <c r="D774" s="312"/>
      <c r="E774" s="308" t="str">
        <f t="shared" si="38"/>
        <v/>
      </c>
      <c r="F774" s="440" t="str">
        <f t="shared" si="39"/>
        <v>否</v>
      </c>
      <c r="G774" s="441" t="str">
        <f t="shared" si="40"/>
        <v>项</v>
      </c>
    </row>
    <row r="775" ht="36" customHeight="1" spans="1:7">
      <c r="A775" s="439" t="s">
        <v>1443</v>
      </c>
      <c r="B775" s="306" t="s">
        <v>1444</v>
      </c>
      <c r="C775" s="307">
        <f>SUM(C776:C777)</f>
        <v>0</v>
      </c>
      <c r="D775" s="307">
        <f>SUM(D776:D777)</f>
        <v>0</v>
      </c>
      <c r="E775" s="308" t="str">
        <f t="shared" si="38"/>
        <v/>
      </c>
      <c r="F775" s="440" t="str">
        <f t="shared" si="39"/>
        <v>否</v>
      </c>
      <c r="G775" s="441" t="str">
        <f t="shared" si="40"/>
        <v>款</v>
      </c>
    </row>
    <row r="776" ht="36" customHeight="1" spans="1:7">
      <c r="A776" s="442" t="s">
        <v>1445</v>
      </c>
      <c r="B776" s="311" t="s">
        <v>1446</v>
      </c>
      <c r="C776" s="312">
        <v>0</v>
      </c>
      <c r="D776" s="312">
        <v>0</v>
      </c>
      <c r="E776" s="308" t="str">
        <f t="shared" si="38"/>
        <v/>
      </c>
      <c r="F776" s="440" t="str">
        <f t="shared" si="39"/>
        <v>否</v>
      </c>
      <c r="G776" s="441" t="str">
        <f t="shared" si="40"/>
        <v>项</v>
      </c>
    </row>
    <row r="777" ht="36" customHeight="1" spans="1:7">
      <c r="A777" s="442" t="s">
        <v>1447</v>
      </c>
      <c r="B777" s="311" t="s">
        <v>1448</v>
      </c>
      <c r="C777" s="312">
        <v>0</v>
      </c>
      <c r="D777" s="312">
        <v>0</v>
      </c>
      <c r="E777" s="308" t="str">
        <f t="shared" si="38"/>
        <v/>
      </c>
      <c r="F777" s="440" t="str">
        <f t="shared" si="39"/>
        <v>否</v>
      </c>
      <c r="G777" s="441" t="str">
        <f t="shared" si="40"/>
        <v>项</v>
      </c>
    </row>
    <row r="778" ht="36" customHeight="1" spans="1:7">
      <c r="A778" s="439" t="s">
        <v>1449</v>
      </c>
      <c r="B778" s="306" t="s">
        <v>1450</v>
      </c>
      <c r="C778" s="307">
        <f>SUM(C779:C780)</f>
        <v>0</v>
      </c>
      <c r="D778" s="307">
        <f>SUM(D779:D780)</f>
        <v>0</v>
      </c>
      <c r="E778" s="308" t="str">
        <f t="shared" si="38"/>
        <v/>
      </c>
      <c r="F778" s="440" t="str">
        <f t="shared" si="39"/>
        <v>否</v>
      </c>
      <c r="G778" s="441" t="str">
        <f t="shared" si="40"/>
        <v>款</v>
      </c>
    </row>
    <row r="779" ht="36" customHeight="1" spans="1:7">
      <c r="A779" s="442" t="s">
        <v>1451</v>
      </c>
      <c r="B779" s="311" t="s">
        <v>1452</v>
      </c>
      <c r="C779" s="312">
        <v>0</v>
      </c>
      <c r="D779" s="312">
        <v>0</v>
      </c>
      <c r="E779" s="308" t="str">
        <f t="shared" si="38"/>
        <v/>
      </c>
      <c r="F779" s="440" t="str">
        <f t="shared" si="39"/>
        <v>否</v>
      </c>
      <c r="G779" s="441" t="str">
        <f t="shared" si="40"/>
        <v>项</v>
      </c>
    </row>
    <row r="780" ht="36" customHeight="1" spans="1:7">
      <c r="A780" s="442" t="s">
        <v>1453</v>
      </c>
      <c r="B780" s="311" t="s">
        <v>1454</v>
      </c>
      <c r="C780" s="312">
        <v>0</v>
      </c>
      <c r="D780" s="312">
        <v>0</v>
      </c>
      <c r="E780" s="308" t="str">
        <f t="shared" si="38"/>
        <v/>
      </c>
      <c r="F780" s="440" t="str">
        <f t="shared" si="39"/>
        <v>否</v>
      </c>
      <c r="G780" s="441" t="str">
        <f t="shared" si="40"/>
        <v>项</v>
      </c>
    </row>
    <row r="781" ht="36" customHeight="1" spans="1:7">
      <c r="A781" s="439" t="s">
        <v>1455</v>
      </c>
      <c r="B781" s="306" t="s">
        <v>1456</v>
      </c>
      <c r="C781" s="307">
        <f>C782</f>
        <v>0</v>
      </c>
      <c r="D781" s="307">
        <f>D782</f>
        <v>0</v>
      </c>
      <c r="E781" s="308" t="str">
        <f t="shared" si="38"/>
        <v/>
      </c>
      <c r="F781" s="440" t="str">
        <f t="shared" si="39"/>
        <v>否</v>
      </c>
      <c r="G781" s="441" t="str">
        <f t="shared" si="40"/>
        <v>款</v>
      </c>
    </row>
    <row r="782" ht="36" customHeight="1" spans="1:7">
      <c r="A782" s="442">
        <v>2110901</v>
      </c>
      <c r="B782" s="448" t="s">
        <v>1457</v>
      </c>
      <c r="C782" s="312">
        <v>0</v>
      </c>
      <c r="D782" s="312">
        <v>0</v>
      </c>
      <c r="E782" s="308" t="str">
        <f t="shared" si="38"/>
        <v/>
      </c>
      <c r="F782" s="440" t="str">
        <f t="shared" si="39"/>
        <v>否</v>
      </c>
      <c r="G782" s="441" t="str">
        <f t="shared" si="40"/>
        <v>项</v>
      </c>
    </row>
    <row r="783" ht="36" customHeight="1" spans="1:7">
      <c r="A783" s="439" t="s">
        <v>1458</v>
      </c>
      <c r="B783" s="306" t="s">
        <v>1459</v>
      </c>
      <c r="C783" s="307">
        <f>SUM(C784)</f>
        <v>0</v>
      </c>
      <c r="D783" s="307">
        <f>SUM(D784)</f>
        <v>0</v>
      </c>
      <c r="E783" s="308" t="str">
        <f t="shared" si="38"/>
        <v/>
      </c>
      <c r="F783" s="440" t="str">
        <f t="shared" si="39"/>
        <v>否</v>
      </c>
      <c r="G783" s="441" t="str">
        <f t="shared" si="40"/>
        <v>款</v>
      </c>
    </row>
    <row r="784" ht="36" customHeight="1" spans="1:7">
      <c r="A784" s="442">
        <v>2111001</v>
      </c>
      <c r="B784" s="448" t="s">
        <v>1460</v>
      </c>
      <c r="C784" s="312"/>
      <c r="D784" s="312"/>
      <c r="E784" s="308" t="str">
        <f t="shared" si="38"/>
        <v/>
      </c>
      <c r="F784" s="440" t="str">
        <f t="shared" si="39"/>
        <v>否</v>
      </c>
      <c r="G784" s="441" t="str">
        <f t="shared" si="40"/>
        <v>项</v>
      </c>
    </row>
    <row r="785" ht="36" customHeight="1" spans="1:7">
      <c r="A785" s="439" t="s">
        <v>1461</v>
      </c>
      <c r="B785" s="306" t="s">
        <v>1462</v>
      </c>
      <c r="C785" s="307">
        <f>SUM(C786:C790)</f>
        <v>0</v>
      </c>
      <c r="D785" s="307">
        <f>SUM(D786:D790)</f>
        <v>2</v>
      </c>
      <c r="E785" s="308" t="str">
        <f t="shared" si="38"/>
        <v/>
      </c>
      <c r="F785" s="440" t="str">
        <f t="shared" si="39"/>
        <v>是</v>
      </c>
      <c r="G785" s="441" t="str">
        <f t="shared" si="40"/>
        <v>款</v>
      </c>
    </row>
    <row r="786" ht="36" customHeight="1" spans="1:7">
      <c r="A786" s="442" t="s">
        <v>1463</v>
      </c>
      <c r="B786" s="311" t="s">
        <v>1464</v>
      </c>
      <c r="C786" s="312"/>
      <c r="D786" s="312"/>
      <c r="E786" s="308" t="str">
        <f t="shared" si="38"/>
        <v/>
      </c>
      <c r="F786" s="440" t="str">
        <f t="shared" si="39"/>
        <v>否</v>
      </c>
      <c r="G786" s="441" t="str">
        <f t="shared" si="40"/>
        <v>项</v>
      </c>
    </row>
    <row r="787" ht="36" customHeight="1" spans="1:7">
      <c r="A787" s="442" t="s">
        <v>1465</v>
      </c>
      <c r="B787" s="311" t="s">
        <v>1466</v>
      </c>
      <c r="C787" s="312"/>
      <c r="D787" s="312">
        <v>2</v>
      </c>
      <c r="E787" s="308" t="str">
        <f t="shared" si="38"/>
        <v/>
      </c>
      <c r="F787" s="440" t="str">
        <f t="shared" si="39"/>
        <v>是</v>
      </c>
      <c r="G787" s="441" t="str">
        <f t="shared" si="40"/>
        <v>项</v>
      </c>
    </row>
    <row r="788" ht="36" customHeight="1" spans="1:7">
      <c r="A788" s="442" t="s">
        <v>1467</v>
      </c>
      <c r="B788" s="311" t="s">
        <v>1468</v>
      </c>
      <c r="C788" s="312">
        <v>0</v>
      </c>
      <c r="D788" s="312">
        <v>0</v>
      </c>
      <c r="E788" s="308" t="str">
        <f t="shared" si="38"/>
        <v/>
      </c>
      <c r="F788" s="440" t="str">
        <f t="shared" si="39"/>
        <v>否</v>
      </c>
      <c r="G788" s="441" t="str">
        <f t="shared" si="40"/>
        <v>项</v>
      </c>
    </row>
    <row r="789" ht="36" customHeight="1" spans="1:7">
      <c r="A789" s="442" t="s">
        <v>1469</v>
      </c>
      <c r="B789" s="311" t="s">
        <v>1470</v>
      </c>
      <c r="C789" s="312">
        <v>0</v>
      </c>
      <c r="D789" s="312">
        <v>0</v>
      </c>
      <c r="E789" s="308" t="str">
        <f t="shared" si="38"/>
        <v/>
      </c>
      <c r="F789" s="440" t="str">
        <f t="shared" si="39"/>
        <v>否</v>
      </c>
      <c r="G789" s="441" t="str">
        <f t="shared" si="40"/>
        <v>项</v>
      </c>
    </row>
    <row r="790" ht="36" customHeight="1" spans="1:7">
      <c r="A790" s="442" t="s">
        <v>1471</v>
      </c>
      <c r="B790" s="311" t="s">
        <v>1472</v>
      </c>
      <c r="C790" s="312">
        <v>0</v>
      </c>
      <c r="D790" s="312">
        <v>0</v>
      </c>
      <c r="E790" s="308" t="str">
        <f t="shared" si="38"/>
        <v/>
      </c>
      <c r="F790" s="440" t="str">
        <f t="shared" si="39"/>
        <v>否</v>
      </c>
      <c r="G790" s="441" t="str">
        <f t="shared" si="40"/>
        <v>项</v>
      </c>
    </row>
    <row r="791" ht="36" customHeight="1" spans="1:7">
      <c r="A791" s="439" t="s">
        <v>1473</v>
      </c>
      <c r="B791" s="306" t="s">
        <v>1474</v>
      </c>
      <c r="C791" s="307">
        <f>C792</f>
        <v>0</v>
      </c>
      <c r="D791" s="307">
        <f>D792</f>
        <v>0</v>
      </c>
      <c r="E791" s="308" t="str">
        <f t="shared" si="38"/>
        <v/>
      </c>
      <c r="F791" s="440" t="str">
        <f t="shared" si="39"/>
        <v>否</v>
      </c>
      <c r="G791" s="441" t="str">
        <f t="shared" si="40"/>
        <v>款</v>
      </c>
    </row>
    <row r="792" ht="36" customHeight="1" spans="1:7">
      <c r="A792" s="311" t="s">
        <v>1475</v>
      </c>
      <c r="B792" s="311" t="s">
        <v>1476</v>
      </c>
      <c r="C792" s="312">
        <v>0</v>
      </c>
      <c r="D792" s="312">
        <v>0</v>
      </c>
      <c r="E792" s="308" t="str">
        <f t="shared" si="38"/>
        <v/>
      </c>
      <c r="F792" s="440" t="str">
        <f t="shared" si="39"/>
        <v>否</v>
      </c>
      <c r="G792" s="441" t="str">
        <f t="shared" si="40"/>
        <v>项</v>
      </c>
    </row>
    <row r="793" ht="36" customHeight="1" spans="1:7">
      <c r="A793" s="439" t="s">
        <v>1477</v>
      </c>
      <c r="B793" s="306" t="s">
        <v>1478</v>
      </c>
      <c r="C793" s="307">
        <f>C794</f>
        <v>0</v>
      </c>
      <c r="D793" s="307">
        <f>D794</f>
        <v>0</v>
      </c>
      <c r="E793" s="308" t="str">
        <f t="shared" si="38"/>
        <v/>
      </c>
      <c r="F793" s="440" t="str">
        <f t="shared" si="39"/>
        <v>否</v>
      </c>
      <c r="G793" s="441" t="str">
        <f t="shared" si="40"/>
        <v>款</v>
      </c>
    </row>
    <row r="794" ht="36" customHeight="1" spans="1:7">
      <c r="A794" s="311" t="s">
        <v>1479</v>
      </c>
      <c r="B794" s="311" t="s">
        <v>1480</v>
      </c>
      <c r="C794" s="312">
        <v>0</v>
      </c>
      <c r="D794" s="312">
        <v>0</v>
      </c>
      <c r="E794" s="308" t="str">
        <f t="shared" si="38"/>
        <v/>
      </c>
      <c r="F794" s="440" t="str">
        <f t="shared" si="39"/>
        <v>否</v>
      </c>
      <c r="G794" s="441" t="str">
        <f t="shared" si="40"/>
        <v>项</v>
      </c>
    </row>
    <row r="795" ht="36" customHeight="1" spans="1:7">
      <c r="A795" s="439" t="s">
        <v>1481</v>
      </c>
      <c r="B795" s="306" t="s">
        <v>1482</v>
      </c>
      <c r="C795" s="307">
        <f>SUM(C796:C809)</f>
        <v>0</v>
      </c>
      <c r="D795" s="307">
        <f>SUM(D796:D809)</f>
        <v>0</v>
      </c>
      <c r="E795" s="308" t="str">
        <f t="shared" si="38"/>
        <v/>
      </c>
      <c r="F795" s="440" t="str">
        <f t="shared" si="39"/>
        <v>否</v>
      </c>
      <c r="G795" s="441" t="str">
        <f t="shared" si="40"/>
        <v>款</v>
      </c>
    </row>
    <row r="796" ht="36" customHeight="1" spans="1:7">
      <c r="A796" s="442" t="s">
        <v>1483</v>
      </c>
      <c r="B796" s="311" t="s">
        <v>141</v>
      </c>
      <c r="C796" s="312">
        <v>0</v>
      </c>
      <c r="D796" s="312">
        <v>0</v>
      </c>
      <c r="E796" s="308" t="str">
        <f t="shared" si="38"/>
        <v/>
      </c>
      <c r="F796" s="440" t="str">
        <f t="shared" si="39"/>
        <v>否</v>
      </c>
      <c r="G796" s="441" t="str">
        <f t="shared" si="40"/>
        <v>项</v>
      </c>
    </row>
    <row r="797" ht="36" customHeight="1" spans="1:7">
      <c r="A797" s="442" t="s">
        <v>1484</v>
      </c>
      <c r="B797" s="311" t="s">
        <v>143</v>
      </c>
      <c r="C797" s="312">
        <v>0</v>
      </c>
      <c r="D797" s="312">
        <v>0</v>
      </c>
      <c r="E797" s="308" t="str">
        <f t="shared" si="38"/>
        <v/>
      </c>
      <c r="F797" s="440" t="str">
        <f t="shared" si="39"/>
        <v>否</v>
      </c>
      <c r="G797" s="441" t="str">
        <f t="shared" si="40"/>
        <v>项</v>
      </c>
    </row>
    <row r="798" ht="36" customHeight="1" spans="1:7">
      <c r="A798" s="442" t="s">
        <v>1485</v>
      </c>
      <c r="B798" s="311" t="s">
        <v>145</v>
      </c>
      <c r="C798" s="312">
        <v>0</v>
      </c>
      <c r="D798" s="312">
        <v>0</v>
      </c>
      <c r="E798" s="308" t="str">
        <f t="shared" si="38"/>
        <v/>
      </c>
      <c r="F798" s="440" t="str">
        <f t="shared" si="39"/>
        <v>否</v>
      </c>
      <c r="G798" s="441" t="str">
        <f t="shared" si="40"/>
        <v>项</v>
      </c>
    </row>
    <row r="799" ht="36" customHeight="1" spans="1:7">
      <c r="A799" s="442" t="s">
        <v>1486</v>
      </c>
      <c r="B799" s="311" t="s">
        <v>1487</v>
      </c>
      <c r="C799" s="312">
        <v>0</v>
      </c>
      <c r="D799" s="312">
        <v>0</v>
      </c>
      <c r="E799" s="308" t="str">
        <f t="shared" si="38"/>
        <v/>
      </c>
      <c r="F799" s="440" t="str">
        <f t="shared" si="39"/>
        <v>否</v>
      </c>
      <c r="G799" s="441" t="str">
        <f t="shared" si="40"/>
        <v>项</v>
      </c>
    </row>
    <row r="800" ht="36" customHeight="1" spans="1:7">
      <c r="A800" s="442" t="s">
        <v>1488</v>
      </c>
      <c r="B800" s="311" t="s">
        <v>1489</v>
      </c>
      <c r="C800" s="312">
        <v>0</v>
      </c>
      <c r="D800" s="312">
        <v>0</v>
      </c>
      <c r="E800" s="308" t="str">
        <f t="shared" si="38"/>
        <v/>
      </c>
      <c r="F800" s="440" t="str">
        <f t="shared" si="39"/>
        <v>否</v>
      </c>
      <c r="G800" s="441" t="str">
        <f t="shared" si="40"/>
        <v>项</v>
      </c>
    </row>
    <row r="801" ht="36" customHeight="1" spans="1:7">
      <c r="A801" s="442" t="s">
        <v>1490</v>
      </c>
      <c r="B801" s="311" t="s">
        <v>1491</v>
      </c>
      <c r="C801" s="312">
        <v>0</v>
      </c>
      <c r="D801" s="312">
        <v>0</v>
      </c>
      <c r="E801" s="308" t="str">
        <f t="shared" si="38"/>
        <v/>
      </c>
      <c r="F801" s="440" t="str">
        <f t="shared" si="39"/>
        <v>否</v>
      </c>
      <c r="G801" s="441" t="str">
        <f t="shared" si="40"/>
        <v>项</v>
      </c>
    </row>
    <row r="802" ht="36" customHeight="1" spans="1:7">
      <c r="A802" s="442" t="s">
        <v>1492</v>
      </c>
      <c r="B802" s="311" t="s">
        <v>1493</v>
      </c>
      <c r="C802" s="312">
        <v>0</v>
      </c>
      <c r="D802" s="312">
        <v>0</v>
      </c>
      <c r="E802" s="308" t="str">
        <f t="shared" si="38"/>
        <v/>
      </c>
      <c r="F802" s="440" t="str">
        <f t="shared" si="39"/>
        <v>否</v>
      </c>
      <c r="G802" s="441" t="str">
        <f t="shared" si="40"/>
        <v>项</v>
      </c>
    </row>
    <row r="803" ht="36" customHeight="1" spans="1:7">
      <c r="A803" s="442" t="s">
        <v>1494</v>
      </c>
      <c r="B803" s="311" t="s">
        <v>1495</v>
      </c>
      <c r="C803" s="312">
        <v>0</v>
      </c>
      <c r="D803" s="312">
        <v>0</v>
      </c>
      <c r="E803" s="308" t="str">
        <f t="shared" si="38"/>
        <v/>
      </c>
      <c r="F803" s="440" t="str">
        <f t="shared" si="39"/>
        <v>否</v>
      </c>
      <c r="G803" s="441" t="str">
        <f t="shared" si="40"/>
        <v>项</v>
      </c>
    </row>
    <row r="804" ht="36" customHeight="1" spans="1:7">
      <c r="A804" s="442" t="s">
        <v>1496</v>
      </c>
      <c r="B804" s="311" t="s">
        <v>1497</v>
      </c>
      <c r="C804" s="312">
        <v>0</v>
      </c>
      <c r="D804" s="312">
        <v>0</v>
      </c>
      <c r="E804" s="308" t="str">
        <f t="shared" si="38"/>
        <v/>
      </c>
      <c r="F804" s="440" t="str">
        <f t="shared" si="39"/>
        <v>否</v>
      </c>
      <c r="G804" s="441" t="str">
        <f t="shared" si="40"/>
        <v>项</v>
      </c>
    </row>
    <row r="805" ht="36" customHeight="1" spans="1:7">
      <c r="A805" s="442" t="s">
        <v>1498</v>
      </c>
      <c r="B805" s="311" t="s">
        <v>1499</v>
      </c>
      <c r="C805" s="312">
        <v>0</v>
      </c>
      <c r="D805" s="312">
        <v>0</v>
      </c>
      <c r="E805" s="308" t="str">
        <f t="shared" si="38"/>
        <v/>
      </c>
      <c r="F805" s="440" t="str">
        <f t="shared" si="39"/>
        <v>否</v>
      </c>
      <c r="G805" s="441" t="str">
        <f t="shared" si="40"/>
        <v>项</v>
      </c>
    </row>
    <row r="806" ht="36" customHeight="1" spans="1:7">
      <c r="A806" s="442" t="s">
        <v>1500</v>
      </c>
      <c r="B806" s="311" t="s">
        <v>242</v>
      </c>
      <c r="C806" s="312"/>
      <c r="D806" s="312"/>
      <c r="E806" s="308" t="str">
        <f t="shared" si="38"/>
        <v/>
      </c>
      <c r="F806" s="440" t="str">
        <f t="shared" si="39"/>
        <v>否</v>
      </c>
      <c r="G806" s="441" t="str">
        <f t="shared" si="40"/>
        <v>项</v>
      </c>
    </row>
    <row r="807" ht="36" customHeight="1" spans="1:7">
      <c r="A807" s="442" t="s">
        <v>1501</v>
      </c>
      <c r="B807" s="311" t="s">
        <v>1502</v>
      </c>
      <c r="C807" s="312">
        <v>0</v>
      </c>
      <c r="D807" s="312">
        <v>0</v>
      </c>
      <c r="E807" s="308" t="str">
        <f t="shared" si="38"/>
        <v/>
      </c>
      <c r="F807" s="440" t="str">
        <f t="shared" si="39"/>
        <v>否</v>
      </c>
      <c r="G807" s="441" t="str">
        <f t="shared" si="40"/>
        <v>项</v>
      </c>
    </row>
    <row r="808" ht="36" customHeight="1" spans="1:7">
      <c r="A808" s="442" t="s">
        <v>1503</v>
      </c>
      <c r="B808" s="311" t="s">
        <v>159</v>
      </c>
      <c r="C808" s="312">
        <v>0</v>
      </c>
      <c r="D808" s="312">
        <v>0</v>
      </c>
      <c r="E808" s="308" t="str">
        <f t="shared" si="38"/>
        <v/>
      </c>
      <c r="F808" s="440" t="str">
        <f t="shared" si="39"/>
        <v>否</v>
      </c>
      <c r="G808" s="441" t="str">
        <f t="shared" si="40"/>
        <v>项</v>
      </c>
    </row>
    <row r="809" ht="36" customHeight="1" spans="1:7">
      <c r="A809" s="442" t="s">
        <v>1504</v>
      </c>
      <c r="B809" s="311" t="s">
        <v>1505</v>
      </c>
      <c r="C809" s="312">
        <v>0</v>
      </c>
      <c r="D809" s="312">
        <v>0</v>
      </c>
      <c r="E809" s="308" t="str">
        <f t="shared" si="38"/>
        <v/>
      </c>
      <c r="F809" s="440" t="str">
        <f t="shared" si="39"/>
        <v>否</v>
      </c>
      <c r="G809" s="441" t="str">
        <f t="shared" si="40"/>
        <v>项</v>
      </c>
    </row>
    <row r="810" ht="36" customHeight="1" spans="1:7">
      <c r="A810" s="439" t="s">
        <v>1506</v>
      </c>
      <c r="B810" s="306" t="s">
        <v>1507</v>
      </c>
      <c r="C810" s="307">
        <f>SUM(C811)</f>
        <v>0</v>
      </c>
      <c r="D810" s="307">
        <f>SUM(D811)</f>
        <v>0</v>
      </c>
      <c r="E810" s="308" t="str">
        <f t="shared" si="38"/>
        <v/>
      </c>
      <c r="F810" s="440" t="str">
        <f t="shared" si="39"/>
        <v>否</v>
      </c>
      <c r="G810" s="441" t="str">
        <f t="shared" si="40"/>
        <v>款</v>
      </c>
    </row>
    <row r="811" ht="36" customHeight="1" spans="1:7">
      <c r="A811" s="447" t="s">
        <v>1508</v>
      </c>
      <c r="B811" s="447" t="s">
        <v>1509</v>
      </c>
      <c r="C811" s="312"/>
      <c r="D811" s="312"/>
      <c r="E811" s="308" t="str">
        <f t="shared" si="38"/>
        <v/>
      </c>
      <c r="F811" s="440" t="str">
        <f t="shared" si="39"/>
        <v>否</v>
      </c>
      <c r="G811" s="441" t="str">
        <f t="shared" si="40"/>
        <v>项</v>
      </c>
    </row>
    <row r="812" ht="36" customHeight="1" spans="1:7">
      <c r="A812" s="439" t="s">
        <v>90</v>
      </c>
      <c r="B812" s="306" t="s">
        <v>91</v>
      </c>
      <c r="C812" s="307">
        <f>SUM(C813,C824,C826,C829,C831,C833)</f>
        <v>3286</v>
      </c>
      <c r="D812" s="307">
        <f>SUM(D813,D824,D826,D829,D831,D833)</f>
        <v>2788</v>
      </c>
      <c r="E812" s="308">
        <f t="shared" si="38"/>
        <v>-0.152</v>
      </c>
      <c r="F812" s="440" t="str">
        <f t="shared" si="39"/>
        <v>是</v>
      </c>
      <c r="G812" s="441" t="str">
        <f t="shared" si="40"/>
        <v>类</v>
      </c>
    </row>
    <row r="813" ht="36" customHeight="1" spans="1:7">
      <c r="A813" s="439" t="s">
        <v>1510</v>
      </c>
      <c r="B813" s="306" t="s">
        <v>1511</v>
      </c>
      <c r="C813" s="307">
        <f>SUM(C814:C823)</f>
        <v>1004</v>
      </c>
      <c r="D813" s="307">
        <f>SUM(D814:D823)</f>
        <v>821</v>
      </c>
      <c r="E813" s="308">
        <f t="shared" si="38"/>
        <v>-0.182</v>
      </c>
      <c r="F813" s="440" t="str">
        <f t="shared" si="39"/>
        <v>是</v>
      </c>
      <c r="G813" s="441" t="str">
        <f t="shared" si="40"/>
        <v>款</v>
      </c>
    </row>
    <row r="814" ht="36" customHeight="1" spans="1:7">
      <c r="A814" s="442" t="s">
        <v>1512</v>
      </c>
      <c r="B814" s="311" t="s">
        <v>141</v>
      </c>
      <c r="C814" s="443">
        <v>513</v>
      </c>
      <c r="D814" s="445">
        <v>488</v>
      </c>
      <c r="E814" s="313">
        <f t="shared" si="38"/>
        <v>-0.049</v>
      </c>
      <c r="F814" s="440" t="str">
        <f t="shared" si="39"/>
        <v>是</v>
      </c>
      <c r="G814" s="441" t="str">
        <f t="shared" si="40"/>
        <v>项</v>
      </c>
    </row>
    <row r="815" ht="36" customHeight="1" spans="1:7">
      <c r="A815" s="442" t="s">
        <v>1513</v>
      </c>
      <c r="B815" s="311" t="s">
        <v>143</v>
      </c>
      <c r="C815" s="312">
        <v>0</v>
      </c>
      <c r="D815" s="312">
        <v>0</v>
      </c>
      <c r="E815" s="308" t="str">
        <f t="shared" si="38"/>
        <v/>
      </c>
      <c r="F815" s="440" t="str">
        <f t="shared" si="39"/>
        <v>否</v>
      </c>
      <c r="G815" s="441" t="str">
        <f t="shared" si="40"/>
        <v>项</v>
      </c>
    </row>
    <row r="816" ht="36" customHeight="1" spans="1:7">
      <c r="A816" s="442" t="s">
        <v>1514</v>
      </c>
      <c r="B816" s="311" t="s">
        <v>145</v>
      </c>
      <c r="C816" s="312"/>
      <c r="D816" s="312"/>
      <c r="E816" s="308" t="str">
        <f t="shared" si="38"/>
        <v/>
      </c>
      <c r="F816" s="440" t="str">
        <f t="shared" si="39"/>
        <v>否</v>
      </c>
      <c r="G816" s="441" t="str">
        <f t="shared" si="40"/>
        <v>项</v>
      </c>
    </row>
    <row r="817" ht="36" customHeight="1" spans="1:7">
      <c r="A817" s="442" t="s">
        <v>1515</v>
      </c>
      <c r="B817" s="311" t="s">
        <v>1516</v>
      </c>
      <c r="C817" s="443">
        <v>491</v>
      </c>
      <c r="D817" s="445">
        <v>333</v>
      </c>
      <c r="E817" s="313">
        <f t="shared" si="38"/>
        <v>-0.322</v>
      </c>
      <c r="F817" s="440" t="str">
        <f t="shared" si="39"/>
        <v>是</v>
      </c>
      <c r="G817" s="441" t="str">
        <f t="shared" si="40"/>
        <v>项</v>
      </c>
    </row>
    <row r="818" ht="36" customHeight="1" spans="1:7">
      <c r="A818" s="442" t="s">
        <v>1517</v>
      </c>
      <c r="B818" s="311" t="s">
        <v>1518</v>
      </c>
      <c r="C818" s="312"/>
      <c r="D818" s="312"/>
      <c r="E818" s="308" t="str">
        <f t="shared" si="38"/>
        <v/>
      </c>
      <c r="F818" s="440" t="str">
        <f t="shared" si="39"/>
        <v>否</v>
      </c>
      <c r="G818" s="441" t="str">
        <f t="shared" si="40"/>
        <v>项</v>
      </c>
    </row>
    <row r="819" ht="36" customHeight="1" spans="1:7">
      <c r="A819" s="442" t="s">
        <v>1519</v>
      </c>
      <c r="B819" s="311" t="s">
        <v>1520</v>
      </c>
      <c r="C819" s="312"/>
      <c r="D819" s="312"/>
      <c r="E819" s="308" t="str">
        <f t="shared" si="38"/>
        <v/>
      </c>
      <c r="F819" s="440" t="str">
        <f t="shared" si="39"/>
        <v>否</v>
      </c>
      <c r="G819" s="441" t="str">
        <f t="shared" si="40"/>
        <v>项</v>
      </c>
    </row>
    <row r="820" ht="36" customHeight="1" spans="1:7">
      <c r="A820" s="442" t="s">
        <v>1521</v>
      </c>
      <c r="B820" s="311" t="s">
        <v>1522</v>
      </c>
      <c r="C820" s="312">
        <v>0</v>
      </c>
      <c r="D820" s="312">
        <v>0</v>
      </c>
      <c r="E820" s="308" t="str">
        <f t="shared" si="38"/>
        <v/>
      </c>
      <c r="F820" s="440" t="str">
        <f t="shared" si="39"/>
        <v>否</v>
      </c>
      <c r="G820" s="441" t="str">
        <f t="shared" si="40"/>
        <v>项</v>
      </c>
    </row>
    <row r="821" ht="36" customHeight="1" spans="1:7">
      <c r="A821" s="442" t="s">
        <v>1523</v>
      </c>
      <c r="B821" s="311" t="s">
        <v>1524</v>
      </c>
      <c r="C821" s="312"/>
      <c r="D821" s="312"/>
      <c r="E821" s="308" t="str">
        <f t="shared" si="38"/>
        <v/>
      </c>
      <c r="F821" s="440" t="str">
        <f t="shared" si="39"/>
        <v>否</v>
      </c>
      <c r="G821" s="441" t="str">
        <f t="shared" si="40"/>
        <v>项</v>
      </c>
    </row>
    <row r="822" ht="36" customHeight="1" spans="1:7">
      <c r="A822" s="442" t="s">
        <v>1525</v>
      </c>
      <c r="B822" s="311" t="s">
        <v>1526</v>
      </c>
      <c r="C822" s="312"/>
      <c r="D822" s="312"/>
      <c r="E822" s="308" t="str">
        <f t="shared" si="38"/>
        <v/>
      </c>
      <c r="F822" s="440" t="str">
        <f t="shared" si="39"/>
        <v>否</v>
      </c>
      <c r="G822" s="441" t="str">
        <f t="shared" si="40"/>
        <v>项</v>
      </c>
    </row>
    <row r="823" ht="36" customHeight="1" spans="1:7">
      <c r="A823" s="442" t="s">
        <v>1527</v>
      </c>
      <c r="B823" s="311" t="s">
        <v>1528</v>
      </c>
      <c r="C823" s="312"/>
      <c r="D823" s="312"/>
      <c r="E823" s="308" t="str">
        <f t="shared" si="38"/>
        <v/>
      </c>
      <c r="F823" s="440" t="str">
        <f t="shared" si="39"/>
        <v>否</v>
      </c>
      <c r="G823" s="441" t="str">
        <f t="shared" si="40"/>
        <v>项</v>
      </c>
    </row>
    <row r="824" ht="36" customHeight="1" spans="1:7">
      <c r="A824" s="439" t="s">
        <v>1529</v>
      </c>
      <c r="B824" s="306" t="s">
        <v>1530</v>
      </c>
      <c r="C824" s="307">
        <f>SUM(C825)</f>
        <v>2</v>
      </c>
      <c r="D824" s="307">
        <f>SUM(D825)</f>
        <v>4</v>
      </c>
      <c r="E824" s="308">
        <f t="shared" si="38"/>
        <v>1</v>
      </c>
      <c r="F824" s="440" t="str">
        <f t="shared" si="39"/>
        <v>是</v>
      </c>
      <c r="G824" s="441" t="str">
        <f t="shared" si="40"/>
        <v>款</v>
      </c>
    </row>
    <row r="825" ht="36" customHeight="1" spans="1:7">
      <c r="A825" s="442">
        <v>2120201</v>
      </c>
      <c r="B825" s="448" t="s">
        <v>1531</v>
      </c>
      <c r="C825" s="443">
        <v>2</v>
      </c>
      <c r="D825" s="445">
        <v>4</v>
      </c>
      <c r="E825" s="313">
        <f t="shared" si="38"/>
        <v>1</v>
      </c>
      <c r="F825" s="440" t="str">
        <f t="shared" si="39"/>
        <v>是</v>
      </c>
      <c r="G825" s="441" t="str">
        <f t="shared" si="40"/>
        <v>项</v>
      </c>
    </row>
    <row r="826" ht="36" customHeight="1" spans="1:7">
      <c r="A826" s="439" t="s">
        <v>1532</v>
      </c>
      <c r="B826" s="306" t="s">
        <v>1533</v>
      </c>
      <c r="C826" s="307">
        <f>SUM(C827:C828)</f>
        <v>0</v>
      </c>
      <c r="D826" s="307">
        <f>SUM(D827:D828)</f>
        <v>0</v>
      </c>
      <c r="E826" s="308" t="str">
        <f t="shared" si="38"/>
        <v/>
      </c>
      <c r="F826" s="440" t="str">
        <f t="shared" si="39"/>
        <v>否</v>
      </c>
      <c r="G826" s="441" t="str">
        <f t="shared" si="40"/>
        <v>款</v>
      </c>
    </row>
    <row r="827" ht="36" customHeight="1" spans="1:7">
      <c r="A827" s="442" t="s">
        <v>1534</v>
      </c>
      <c r="B827" s="311" t="s">
        <v>1535</v>
      </c>
      <c r="C827" s="312"/>
      <c r="D827" s="312">
        <v>0</v>
      </c>
      <c r="E827" s="308" t="str">
        <f t="shared" si="38"/>
        <v/>
      </c>
      <c r="F827" s="440" t="str">
        <f t="shared" si="39"/>
        <v>否</v>
      </c>
      <c r="G827" s="441" t="str">
        <f t="shared" si="40"/>
        <v>项</v>
      </c>
    </row>
    <row r="828" ht="36" customHeight="1" spans="1:7">
      <c r="A828" s="442" t="s">
        <v>1536</v>
      </c>
      <c r="B828" s="311" t="s">
        <v>1537</v>
      </c>
      <c r="C828" s="312"/>
      <c r="D828" s="312"/>
      <c r="E828" s="308" t="str">
        <f t="shared" si="38"/>
        <v/>
      </c>
      <c r="F828" s="440" t="str">
        <f t="shared" si="39"/>
        <v>否</v>
      </c>
      <c r="G828" s="441" t="str">
        <f t="shared" si="40"/>
        <v>项</v>
      </c>
    </row>
    <row r="829" ht="36" customHeight="1" spans="1:7">
      <c r="A829" s="439" t="s">
        <v>1538</v>
      </c>
      <c r="B829" s="306" t="s">
        <v>1539</v>
      </c>
      <c r="C829" s="307">
        <f t="shared" ref="C829:C833" si="41">SUM(C830)</f>
        <v>2280</v>
      </c>
      <c r="D829" s="307">
        <f t="shared" ref="D829:D833" si="42">SUM(D830)</f>
        <v>1956</v>
      </c>
      <c r="E829" s="308">
        <f t="shared" si="38"/>
        <v>-0.142</v>
      </c>
      <c r="F829" s="440" t="str">
        <f t="shared" si="39"/>
        <v>是</v>
      </c>
      <c r="G829" s="441" t="str">
        <f t="shared" si="40"/>
        <v>款</v>
      </c>
    </row>
    <row r="830" ht="36" customHeight="1" spans="1:7">
      <c r="A830" s="442">
        <v>2120501</v>
      </c>
      <c r="B830" s="448" t="s">
        <v>1540</v>
      </c>
      <c r="C830" s="443">
        <v>2280</v>
      </c>
      <c r="D830" s="445">
        <v>1956</v>
      </c>
      <c r="E830" s="313">
        <f t="shared" si="38"/>
        <v>-0.142</v>
      </c>
      <c r="F830" s="440" t="str">
        <f t="shared" si="39"/>
        <v>是</v>
      </c>
      <c r="G830" s="441" t="str">
        <f t="shared" si="40"/>
        <v>项</v>
      </c>
    </row>
    <row r="831" ht="36" customHeight="1" spans="1:7">
      <c r="A831" s="439" t="s">
        <v>1541</v>
      </c>
      <c r="B831" s="306" t="s">
        <v>1542</v>
      </c>
      <c r="C831" s="307">
        <f t="shared" si="41"/>
        <v>0</v>
      </c>
      <c r="D831" s="307">
        <f t="shared" si="42"/>
        <v>0</v>
      </c>
      <c r="E831" s="308" t="str">
        <f t="shared" si="38"/>
        <v/>
      </c>
      <c r="F831" s="440" t="str">
        <f t="shared" si="39"/>
        <v>否</v>
      </c>
      <c r="G831" s="441" t="str">
        <f t="shared" si="40"/>
        <v>款</v>
      </c>
    </row>
    <row r="832" ht="36" customHeight="1" spans="1:7">
      <c r="A832" s="442">
        <v>2120601</v>
      </c>
      <c r="B832" s="448" t="s">
        <v>1543</v>
      </c>
      <c r="C832" s="312"/>
      <c r="D832" s="312"/>
      <c r="E832" s="308" t="str">
        <f t="shared" si="38"/>
        <v/>
      </c>
      <c r="F832" s="440" t="str">
        <f t="shared" si="39"/>
        <v>否</v>
      </c>
      <c r="G832" s="441" t="str">
        <f t="shared" si="40"/>
        <v>项</v>
      </c>
    </row>
    <row r="833" ht="36" customHeight="1" spans="1:7">
      <c r="A833" s="439" t="s">
        <v>1544</v>
      </c>
      <c r="B833" s="306" t="s">
        <v>1545</v>
      </c>
      <c r="C833" s="307">
        <f t="shared" si="41"/>
        <v>0</v>
      </c>
      <c r="D833" s="307">
        <f t="shared" si="42"/>
        <v>7</v>
      </c>
      <c r="E833" s="308" t="str">
        <f t="shared" si="38"/>
        <v/>
      </c>
      <c r="F833" s="440" t="str">
        <f t="shared" si="39"/>
        <v>是</v>
      </c>
      <c r="G833" s="441" t="str">
        <f t="shared" si="40"/>
        <v>款</v>
      </c>
    </row>
    <row r="834" ht="36" customHeight="1" spans="1:7">
      <c r="A834" s="442">
        <v>2129999</v>
      </c>
      <c r="B834" s="448" t="s">
        <v>1546</v>
      </c>
      <c r="C834" s="312"/>
      <c r="D834" s="445">
        <v>7</v>
      </c>
      <c r="E834" s="308" t="str">
        <f t="shared" ref="E834:E897" si="43">IFERROR(D834/C834-1,"")</f>
        <v/>
      </c>
      <c r="F834" s="440" t="str">
        <f t="shared" si="39"/>
        <v>是</v>
      </c>
      <c r="G834" s="441" t="str">
        <f t="shared" si="40"/>
        <v>项</v>
      </c>
    </row>
    <row r="835" ht="36" customHeight="1" spans="1:7">
      <c r="A835" s="439" t="s">
        <v>92</v>
      </c>
      <c r="B835" s="306" t="s">
        <v>93</v>
      </c>
      <c r="C835" s="307">
        <f>SUM(C836,C862,C887,C915,C926,C933,C940,C943)</f>
        <v>23409</v>
      </c>
      <c r="D835" s="307">
        <f>SUM(D836,D862,D887,D915,D926,D933,D940,D943)</f>
        <v>45252</v>
      </c>
      <c r="E835" s="308">
        <f t="shared" si="43"/>
        <v>0.933</v>
      </c>
      <c r="F835" s="440" t="str">
        <f t="shared" si="39"/>
        <v>是</v>
      </c>
      <c r="G835" s="441" t="str">
        <f t="shared" si="40"/>
        <v>类</v>
      </c>
    </row>
    <row r="836" ht="36" customHeight="1" spans="1:7">
      <c r="A836" s="439" t="s">
        <v>1547</v>
      </c>
      <c r="B836" s="306" t="s">
        <v>1548</v>
      </c>
      <c r="C836" s="307">
        <f>SUM(C837:C861)</f>
        <v>8480</v>
      </c>
      <c r="D836" s="307">
        <f>SUM(D837:D861)</f>
        <v>17665</v>
      </c>
      <c r="E836" s="308">
        <f t="shared" si="43"/>
        <v>1.083</v>
      </c>
      <c r="F836" s="440" t="str">
        <f t="shared" si="39"/>
        <v>是</v>
      </c>
      <c r="G836" s="441" t="str">
        <f t="shared" si="40"/>
        <v>款</v>
      </c>
    </row>
    <row r="837" ht="36" customHeight="1" spans="1:7">
      <c r="A837" s="442" t="s">
        <v>1549</v>
      </c>
      <c r="B837" s="311" t="s">
        <v>141</v>
      </c>
      <c r="C837" s="443">
        <v>406</v>
      </c>
      <c r="D837" s="445">
        <v>380</v>
      </c>
      <c r="E837" s="313">
        <f t="shared" si="43"/>
        <v>-0.064</v>
      </c>
      <c r="F837" s="440" t="str">
        <f t="shared" ref="F837:F900" si="44">IF(LEN(A837)=3,"是",IF(B837&lt;&gt;"",IF(SUM(C837:D837)&lt;&gt;0,"是","否"),"是"))</f>
        <v>是</v>
      </c>
      <c r="G837" s="441" t="str">
        <f t="shared" ref="G837:G900" si="45">IF(LEN(A837)=3,"类",IF(LEN(A837)=5,"款","项"))</f>
        <v>项</v>
      </c>
    </row>
    <row r="838" ht="36" customHeight="1" spans="1:7">
      <c r="A838" s="442" t="s">
        <v>1550</v>
      </c>
      <c r="B838" s="311" t="s">
        <v>143</v>
      </c>
      <c r="C838" s="312"/>
      <c r="D838" s="312"/>
      <c r="E838" s="308" t="str">
        <f t="shared" si="43"/>
        <v/>
      </c>
      <c r="F838" s="440" t="str">
        <f t="shared" si="44"/>
        <v>否</v>
      </c>
      <c r="G838" s="441" t="str">
        <f t="shared" si="45"/>
        <v>项</v>
      </c>
    </row>
    <row r="839" ht="36" customHeight="1" spans="1:7">
      <c r="A839" s="442" t="s">
        <v>1551</v>
      </c>
      <c r="B839" s="311" t="s">
        <v>145</v>
      </c>
      <c r="C839" s="312"/>
      <c r="D839" s="312"/>
      <c r="E839" s="308" t="str">
        <f t="shared" si="43"/>
        <v/>
      </c>
      <c r="F839" s="440" t="str">
        <f t="shared" si="44"/>
        <v>否</v>
      </c>
      <c r="G839" s="441" t="str">
        <f t="shared" si="45"/>
        <v>项</v>
      </c>
    </row>
    <row r="840" ht="36" customHeight="1" spans="1:7">
      <c r="A840" s="442" t="s">
        <v>1552</v>
      </c>
      <c r="B840" s="311" t="s">
        <v>159</v>
      </c>
      <c r="C840" s="443">
        <v>6033</v>
      </c>
      <c r="D840" s="445">
        <v>6610</v>
      </c>
      <c r="E840" s="313">
        <f t="shared" si="43"/>
        <v>0.096</v>
      </c>
      <c r="F840" s="440" t="str">
        <f t="shared" si="44"/>
        <v>是</v>
      </c>
      <c r="G840" s="441" t="str">
        <f t="shared" si="45"/>
        <v>项</v>
      </c>
    </row>
    <row r="841" ht="36" customHeight="1" spans="1:7">
      <c r="A841" s="442" t="s">
        <v>1553</v>
      </c>
      <c r="B841" s="311" t="s">
        <v>1554</v>
      </c>
      <c r="C841" s="443">
        <v>621</v>
      </c>
      <c r="D841" s="445">
        <v>584</v>
      </c>
      <c r="E841" s="313">
        <f t="shared" si="43"/>
        <v>-0.06</v>
      </c>
      <c r="F841" s="440" t="str">
        <f t="shared" si="44"/>
        <v>是</v>
      </c>
      <c r="G841" s="441" t="str">
        <f t="shared" si="45"/>
        <v>项</v>
      </c>
    </row>
    <row r="842" ht="36" customHeight="1" spans="1:7">
      <c r="A842" s="442" t="s">
        <v>1555</v>
      </c>
      <c r="B842" s="311" t="s">
        <v>1556</v>
      </c>
      <c r="C842" s="443">
        <v>63</v>
      </c>
      <c r="D842" s="445">
        <v>3363</v>
      </c>
      <c r="E842" s="313">
        <f t="shared" si="43"/>
        <v>52.381</v>
      </c>
      <c r="F842" s="440" t="str">
        <f t="shared" si="44"/>
        <v>是</v>
      </c>
      <c r="G842" s="441" t="str">
        <f t="shared" si="45"/>
        <v>项</v>
      </c>
    </row>
    <row r="843" ht="36" customHeight="1" spans="1:7">
      <c r="A843" s="442" t="s">
        <v>1557</v>
      </c>
      <c r="B843" s="311" t="s">
        <v>1558</v>
      </c>
      <c r="C843" s="443">
        <v>100</v>
      </c>
      <c r="D843" s="445">
        <v>87</v>
      </c>
      <c r="E843" s="313">
        <f t="shared" si="43"/>
        <v>-0.13</v>
      </c>
      <c r="F843" s="440" t="str">
        <f t="shared" si="44"/>
        <v>是</v>
      </c>
      <c r="G843" s="441" t="str">
        <f t="shared" si="45"/>
        <v>项</v>
      </c>
    </row>
    <row r="844" ht="36" customHeight="1" spans="1:7">
      <c r="A844" s="442" t="s">
        <v>1559</v>
      </c>
      <c r="B844" s="311" t="s">
        <v>1560</v>
      </c>
      <c r="C844" s="312"/>
      <c r="D844" s="445">
        <v>7</v>
      </c>
      <c r="E844" s="308" t="str">
        <f t="shared" si="43"/>
        <v/>
      </c>
      <c r="F844" s="440" t="str">
        <f t="shared" si="44"/>
        <v>是</v>
      </c>
      <c r="G844" s="441" t="str">
        <f t="shared" si="45"/>
        <v>项</v>
      </c>
    </row>
    <row r="845" ht="36" customHeight="1" spans="1:7">
      <c r="A845" s="442" t="s">
        <v>1561</v>
      </c>
      <c r="B845" s="311" t="s">
        <v>1562</v>
      </c>
      <c r="C845" s="312"/>
      <c r="D845" s="445">
        <v>3</v>
      </c>
      <c r="E845" s="308" t="str">
        <f t="shared" si="43"/>
        <v/>
      </c>
      <c r="F845" s="440" t="str">
        <f t="shared" si="44"/>
        <v>是</v>
      </c>
      <c r="G845" s="441" t="str">
        <f t="shared" si="45"/>
        <v>项</v>
      </c>
    </row>
    <row r="846" ht="36" customHeight="1" spans="1:7">
      <c r="A846" s="442" t="s">
        <v>1563</v>
      </c>
      <c r="B846" s="311" t="s">
        <v>1564</v>
      </c>
      <c r="C846" s="312"/>
      <c r="D846" s="445">
        <v>3</v>
      </c>
      <c r="E846" s="308" t="str">
        <f t="shared" si="43"/>
        <v/>
      </c>
      <c r="F846" s="440" t="str">
        <f t="shared" si="44"/>
        <v>是</v>
      </c>
      <c r="G846" s="441" t="str">
        <f t="shared" si="45"/>
        <v>项</v>
      </c>
    </row>
    <row r="847" ht="36" customHeight="1" spans="1:7">
      <c r="A847" s="442" t="s">
        <v>1565</v>
      </c>
      <c r="B847" s="311" t="s">
        <v>1566</v>
      </c>
      <c r="C847" s="312"/>
      <c r="D847" s="312"/>
      <c r="E847" s="308" t="str">
        <f t="shared" si="43"/>
        <v/>
      </c>
      <c r="F847" s="440" t="str">
        <f t="shared" si="44"/>
        <v>否</v>
      </c>
      <c r="G847" s="441" t="str">
        <f t="shared" si="45"/>
        <v>项</v>
      </c>
    </row>
    <row r="848" ht="36" customHeight="1" spans="1:7">
      <c r="A848" s="442" t="s">
        <v>1567</v>
      </c>
      <c r="B848" s="311" t="s">
        <v>1568</v>
      </c>
      <c r="C848" s="312">
        <v>0</v>
      </c>
      <c r="D848" s="312">
        <v>0</v>
      </c>
      <c r="E848" s="308" t="str">
        <f t="shared" si="43"/>
        <v/>
      </c>
      <c r="F848" s="440" t="str">
        <f t="shared" si="44"/>
        <v>否</v>
      </c>
      <c r="G848" s="441" t="str">
        <f t="shared" si="45"/>
        <v>项</v>
      </c>
    </row>
    <row r="849" ht="36" customHeight="1" spans="1:7">
      <c r="A849" s="442" t="s">
        <v>1569</v>
      </c>
      <c r="B849" s="311" t="s">
        <v>1570</v>
      </c>
      <c r="C849" s="443">
        <v>125</v>
      </c>
      <c r="D849" s="312"/>
      <c r="E849" s="313">
        <f t="shared" si="43"/>
        <v>-1</v>
      </c>
      <c r="F849" s="440" t="str">
        <f t="shared" si="44"/>
        <v>是</v>
      </c>
      <c r="G849" s="441" t="str">
        <f t="shared" si="45"/>
        <v>项</v>
      </c>
    </row>
    <row r="850" ht="36" customHeight="1" spans="1:7">
      <c r="A850" s="442" t="s">
        <v>1571</v>
      </c>
      <c r="B850" s="311" t="s">
        <v>1572</v>
      </c>
      <c r="C850" s="312"/>
      <c r="D850" s="312"/>
      <c r="E850" s="313" t="str">
        <f t="shared" si="43"/>
        <v/>
      </c>
      <c r="F850" s="440" t="str">
        <f t="shared" si="44"/>
        <v>否</v>
      </c>
      <c r="G850" s="441" t="str">
        <f t="shared" si="45"/>
        <v>项</v>
      </c>
    </row>
    <row r="851" ht="36" customHeight="1" spans="1:7">
      <c r="A851" s="442" t="s">
        <v>1573</v>
      </c>
      <c r="B851" s="311" t="s">
        <v>1574</v>
      </c>
      <c r="C851" s="312">
        <v>0</v>
      </c>
      <c r="D851" s="312">
        <v>0</v>
      </c>
      <c r="E851" s="313" t="str">
        <f t="shared" si="43"/>
        <v/>
      </c>
      <c r="F851" s="440" t="str">
        <f t="shared" si="44"/>
        <v>否</v>
      </c>
      <c r="G851" s="441" t="str">
        <f t="shared" si="45"/>
        <v>项</v>
      </c>
    </row>
    <row r="852" ht="36" customHeight="1" spans="1:7">
      <c r="A852" s="442" t="s">
        <v>1575</v>
      </c>
      <c r="B852" s="311" t="s">
        <v>1576</v>
      </c>
      <c r="C852" s="312"/>
      <c r="D852" s="445">
        <v>280</v>
      </c>
      <c r="E852" s="313" t="str">
        <f t="shared" si="43"/>
        <v/>
      </c>
      <c r="F852" s="440" t="str">
        <f t="shared" si="44"/>
        <v>是</v>
      </c>
      <c r="G852" s="441" t="str">
        <f t="shared" si="45"/>
        <v>项</v>
      </c>
    </row>
    <row r="853" ht="36" customHeight="1" spans="1:7">
      <c r="A853" s="442" t="s">
        <v>1577</v>
      </c>
      <c r="B853" s="311" t="s">
        <v>1578</v>
      </c>
      <c r="C853" s="443">
        <v>30</v>
      </c>
      <c r="D853" s="445">
        <v>190</v>
      </c>
      <c r="E853" s="313">
        <f t="shared" si="43"/>
        <v>5.333</v>
      </c>
      <c r="F853" s="440" t="str">
        <f t="shared" si="44"/>
        <v>是</v>
      </c>
      <c r="G853" s="441" t="str">
        <f t="shared" si="45"/>
        <v>项</v>
      </c>
    </row>
    <row r="854" ht="36" customHeight="1" spans="1:7">
      <c r="A854" s="442" t="s">
        <v>1579</v>
      </c>
      <c r="B854" s="311" t="s">
        <v>1580</v>
      </c>
      <c r="C854" s="312"/>
      <c r="D854" s="312"/>
      <c r="E854" s="313" t="str">
        <f t="shared" si="43"/>
        <v/>
      </c>
      <c r="F854" s="440" t="str">
        <f t="shared" si="44"/>
        <v>否</v>
      </c>
      <c r="G854" s="441" t="str">
        <f t="shared" si="45"/>
        <v>项</v>
      </c>
    </row>
    <row r="855" ht="36" customHeight="1" spans="1:7">
      <c r="A855" s="442" t="s">
        <v>1581</v>
      </c>
      <c r="B855" s="311" t="s">
        <v>1582</v>
      </c>
      <c r="C855" s="312"/>
      <c r="D855" s="445">
        <v>473</v>
      </c>
      <c r="E855" s="308" t="str">
        <f t="shared" si="43"/>
        <v/>
      </c>
      <c r="F855" s="440" t="str">
        <f t="shared" si="44"/>
        <v>是</v>
      </c>
      <c r="G855" s="441" t="str">
        <f t="shared" si="45"/>
        <v>项</v>
      </c>
    </row>
    <row r="856" ht="36" customHeight="1" spans="1:7">
      <c r="A856" s="442" t="s">
        <v>1583</v>
      </c>
      <c r="B856" s="311" t="s">
        <v>1584</v>
      </c>
      <c r="C856" s="312"/>
      <c r="D856" s="445">
        <v>755</v>
      </c>
      <c r="E856" s="308" t="str">
        <f t="shared" si="43"/>
        <v/>
      </c>
      <c r="F856" s="440" t="str">
        <f t="shared" si="44"/>
        <v>是</v>
      </c>
      <c r="G856" s="441" t="str">
        <f t="shared" si="45"/>
        <v>项</v>
      </c>
    </row>
    <row r="857" ht="36" customHeight="1" spans="1:7">
      <c r="A857" s="442" t="s">
        <v>1585</v>
      </c>
      <c r="B857" s="311" t="s">
        <v>1586</v>
      </c>
      <c r="C857" s="312"/>
      <c r="D857" s="312"/>
      <c r="E857" s="308" t="str">
        <f t="shared" si="43"/>
        <v/>
      </c>
      <c r="F857" s="440" t="str">
        <f t="shared" si="44"/>
        <v>否</v>
      </c>
      <c r="G857" s="441" t="str">
        <f t="shared" si="45"/>
        <v>项</v>
      </c>
    </row>
    <row r="858" ht="36" customHeight="1" spans="1:7">
      <c r="A858" s="442" t="s">
        <v>1587</v>
      </c>
      <c r="B858" s="311" t="s">
        <v>1588</v>
      </c>
      <c r="C858" s="312">
        <v>0</v>
      </c>
      <c r="D858" s="312">
        <v>0</v>
      </c>
      <c r="E858" s="308" t="str">
        <f t="shared" si="43"/>
        <v/>
      </c>
      <c r="F858" s="440" t="str">
        <f t="shared" si="44"/>
        <v>否</v>
      </c>
      <c r="G858" s="441" t="str">
        <f t="shared" si="45"/>
        <v>项</v>
      </c>
    </row>
    <row r="859" ht="36" customHeight="1" spans="1:7">
      <c r="A859" s="442" t="s">
        <v>1589</v>
      </c>
      <c r="B859" s="311" t="s">
        <v>1590</v>
      </c>
      <c r="C859" s="312">
        <v>0</v>
      </c>
      <c r="D859" s="445">
        <v>1</v>
      </c>
      <c r="E859" s="308" t="str">
        <f t="shared" si="43"/>
        <v/>
      </c>
      <c r="F859" s="440" t="str">
        <f t="shared" si="44"/>
        <v>是</v>
      </c>
      <c r="G859" s="441" t="str">
        <f t="shared" si="45"/>
        <v>项</v>
      </c>
    </row>
    <row r="860" ht="36" customHeight="1" spans="1:7">
      <c r="A860" s="442" t="s">
        <v>1591</v>
      </c>
      <c r="B860" s="311" t="s">
        <v>1592</v>
      </c>
      <c r="C860" s="443">
        <v>1081</v>
      </c>
      <c r="D860" s="445">
        <v>4406</v>
      </c>
      <c r="E860" s="313">
        <f t="shared" si="43"/>
        <v>3.076</v>
      </c>
      <c r="F860" s="440" t="str">
        <f t="shared" si="44"/>
        <v>是</v>
      </c>
      <c r="G860" s="441" t="str">
        <f t="shared" si="45"/>
        <v>项</v>
      </c>
    </row>
    <row r="861" ht="36" customHeight="1" spans="1:7">
      <c r="A861" s="442" t="s">
        <v>1593</v>
      </c>
      <c r="B861" s="311" t="s">
        <v>1594</v>
      </c>
      <c r="C861" s="443">
        <v>21</v>
      </c>
      <c r="D861" s="445">
        <v>523</v>
      </c>
      <c r="E861" s="313">
        <f t="shared" si="43"/>
        <v>23.905</v>
      </c>
      <c r="F861" s="440" t="str">
        <f t="shared" si="44"/>
        <v>是</v>
      </c>
      <c r="G861" s="441" t="str">
        <f t="shared" si="45"/>
        <v>项</v>
      </c>
    </row>
    <row r="862" ht="36" customHeight="1" spans="1:7">
      <c r="A862" s="439" t="s">
        <v>1595</v>
      </c>
      <c r="B862" s="306" t="s">
        <v>1596</v>
      </c>
      <c r="C862" s="307">
        <f>SUM(C863:C886)</f>
        <v>1376</v>
      </c>
      <c r="D862" s="307">
        <f>SUM(D863:D886)</f>
        <v>4165</v>
      </c>
      <c r="E862" s="308">
        <f t="shared" si="43"/>
        <v>2.027</v>
      </c>
      <c r="F862" s="440" t="str">
        <f t="shared" si="44"/>
        <v>是</v>
      </c>
      <c r="G862" s="441" t="str">
        <f t="shared" si="45"/>
        <v>款</v>
      </c>
    </row>
    <row r="863" ht="36" customHeight="1" spans="1:7">
      <c r="A863" s="442" t="s">
        <v>1597</v>
      </c>
      <c r="B863" s="311" t="s">
        <v>141</v>
      </c>
      <c r="C863" s="443">
        <v>355</v>
      </c>
      <c r="D863" s="445">
        <v>401</v>
      </c>
      <c r="E863" s="313">
        <f t="shared" si="43"/>
        <v>0.13</v>
      </c>
      <c r="F863" s="440" t="str">
        <f t="shared" si="44"/>
        <v>是</v>
      </c>
      <c r="G863" s="441" t="str">
        <f t="shared" si="45"/>
        <v>项</v>
      </c>
    </row>
    <row r="864" ht="36" customHeight="1" spans="1:7">
      <c r="A864" s="442" t="s">
        <v>1598</v>
      </c>
      <c r="B864" s="311" t="s">
        <v>143</v>
      </c>
      <c r="C864" s="312"/>
      <c r="D864" s="312"/>
      <c r="E864" s="308" t="str">
        <f t="shared" si="43"/>
        <v/>
      </c>
      <c r="F864" s="440" t="str">
        <f t="shared" si="44"/>
        <v>否</v>
      </c>
      <c r="G864" s="441" t="str">
        <f t="shared" si="45"/>
        <v>项</v>
      </c>
    </row>
    <row r="865" ht="36" customHeight="1" spans="1:7">
      <c r="A865" s="442" t="s">
        <v>1599</v>
      </c>
      <c r="B865" s="311" t="s">
        <v>145</v>
      </c>
      <c r="C865" s="312"/>
      <c r="D865" s="312"/>
      <c r="E865" s="308" t="str">
        <f t="shared" si="43"/>
        <v/>
      </c>
      <c r="F865" s="440" t="str">
        <f t="shared" si="44"/>
        <v>否</v>
      </c>
      <c r="G865" s="441" t="str">
        <f t="shared" si="45"/>
        <v>项</v>
      </c>
    </row>
    <row r="866" ht="36" customHeight="1" spans="1:7">
      <c r="A866" s="442" t="s">
        <v>1600</v>
      </c>
      <c r="B866" s="311" t="s">
        <v>1601</v>
      </c>
      <c r="C866" s="443">
        <v>471</v>
      </c>
      <c r="D866" s="445">
        <v>451</v>
      </c>
      <c r="E866" s="313">
        <f t="shared" si="43"/>
        <v>-0.042</v>
      </c>
      <c r="F866" s="440" t="str">
        <f t="shared" si="44"/>
        <v>是</v>
      </c>
      <c r="G866" s="441" t="str">
        <f t="shared" si="45"/>
        <v>项</v>
      </c>
    </row>
    <row r="867" ht="36" customHeight="1" spans="1:7">
      <c r="A867" s="442" t="s">
        <v>1602</v>
      </c>
      <c r="B867" s="311" t="s">
        <v>1603</v>
      </c>
      <c r="C867" s="443">
        <v>127</v>
      </c>
      <c r="D867" s="445">
        <v>764</v>
      </c>
      <c r="E867" s="313">
        <f t="shared" si="43"/>
        <v>5.016</v>
      </c>
      <c r="F867" s="440" t="str">
        <f t="shared" si="44"/>
        <v>是</v>
      </c>
      <c r="G867" s="441" t="str">
        <f t="shared" si="45"/>
        <v>项</v>
      </c>
    </row>
    <row r="868" ht="36" customHeight="1" spans="1:7">
      <c r="A868" s="442" t="s">
        <v>1604</v>
      </c>
      <c r="B868" s="311" t="s">
        <v>1605</v>
      </c>
      <c r="C868" s="312"/>
      <c r="D868" s="312"/>
      <c r="E868" s="313" t="str">
        <f t="shared" si="43"/>
        <v/>
      </c>
      <c r="F868" s="440" t="str">
        <f t="shared" si="44"/>
        <v>否</v>
      </c>
      <c r="G868" s="441" t="str">
        <f t="shared" si="45"/>
        <v>项</v>
      </c>
    </row>
    <row r="869" ht="36" customHeight="1" spans="1:7">
      <c r="A869" s="442" t="s">
        <v>1606</v>
      </c>
      <c r="B869" s="311" t="s">
        <v>1607</v>
      </c>
      <c r="C869" s="312"/>
      <c r="D869" s="445">
        <v>1502</v>
      </c>
      <c r="E869" s="313" t="str">
        <f t="shared" si="43"/>
        <v/>
      </c>
      <c r="F869" s="440" t="str">
        <f t="shared" si="44"/>
        <v>是</v>
      </c>
      <c r="G869" s="441" t="str">
        <f t="shared" si="45"/>
        <v>项</v>
      </c>
    </row>
    <row r="870" ht="36" customHeight="1" spans="1:7">
      <c r="A870" s="442" t="s">
        <v>1608</v>
      </c>
      <c r="B870" s="311" t="s">
        <v>1609</v>
      </c>
      <c r="C870" s="443">
        <v>256</v>
      </c>
      <c r="D870" s="445">
        <v>981</v>
      </c>
      <c r="E870" s="313">
        <f t="shared" si="43"/>
        <v>2.832</v>
      </c>
      <c r="F870" s="440" t="str">
        <f t="shared" si="44"/>
        <v>是</v>
      </c>
      <c r="G870" s="441" t="str">
        <f t="shared" si="45"/>
        <v>项</v>
      </c>
    </row>
    <row r="871" ht="36" customHeight="1" spans="1:7">
      <c r="A871" s="442" t="s">
        <v>1610</v>
      </c>
      <c r="B871" s="311" t="s">
        <v>1611</v>
      </c>
      <c r="C871" s="312"/>
      <c r="D871" s="312"/>
      <c r="E871" s="313" t="str">
        <f t="shared" si="43"/>
        <v/>
      </c>
      <c r="F871" s="440" t="str">
        <f t="shared" si="44"/>
        <v>否</v>
      </c>
      <c r="G871" s="441" t="str">
        <f t="shared" si="45"/>
        <v>项</v>
      </c>
    </row>
    <row r="872" ht="36" customHeight="1" spans="1:7">
      <c r="A872" s="442" t="s">
        <v>1612</v>
      </c>
      <c r="B872" s="311" t="s">
        <v>1613</v>
      </c>
      <c r="C872" s="312"/>
      <c r="D872" s="312"/>
      <c r="E872" s="308" t="str">
        <f t="shared" si="43"/>
        <v/>
      </c>
      <c r="F872" s="440" t="str">
        <f t="shared" si="44"/>
        <v>否</v>
      </c>
      <c r="G872" s="441" t="str">
        <f t="shared" si="45"/>
        <v>项</v>
      </c>
    </row>
    <row r="873" ht="36" customHeight="1" spans="1:7">
      <c r="A873" s="442" t="s">
        <v>1614</v>
      </c>
      <c r="B873" s="311" t="s">
        <v>1615</v>
      </c>
      <c r="C873" s="312"/>
      <c r="D873" s="312"/>
      <c r="E873" s="308" t="str">
        <f t="shared" si="43"/>
        <v/>
      </c>
      <c r="F873" s="440" t="str">
        <f t="shared" si="44"/>
        <v>否</v>
      </c>
      <c r="G873" s="441" t="str">
        <f t="shared" si="45"/>
        <v>项</v>
      </c>
    </row>
    <row r="874" ht="36" customHeight="1" spans="1:7">
      <c r="A874" s="442" t="s">
        <v>1616</v>
      </c>
      <c r="B874" s="311" t="s">
        <v>1617</v>
      </c>
      <c r="C874" s="312"/>
      <c r="D874" s="312"/>
      <c r="E874" s="308" t="str">
        <f t="shared" si="43"/>
        <v/>
      </c>
      <c r="F874" s="440" t="str">
        <f t="shared" si="44"/>
        <v>否</v>
      </c>
      <c r="G874" s="441" t="str">
        <f t="shared" si="45"/>
        <v>项</v>
      </c>
    </row>
    <row r="875" ht="36" customHeight="1" spans="1:7">
      <c r="A875" s="442" t="s">
        <v>1618</v>
      </c>
      <c r="B875" s="311" t="s">
        <v>1619</v>
      </c>
      <c r="C875" s="312"/>
      <c r="D875" s="312"/>
      <c r="E875" s="308" t="str">
        <f t="shared" si="43"/>
        <v/>
      </c>
      <c r="F875" s="440" t="str">
        <f t="shared" si="44"/>
        <v>否</v>
      </c>
      <c r="G875" s="441" t="str">
        <f t="shared" si="45"/>
        <v>项</v>
      </c>
    </row>
    <row r="876" ht="36" customHeight="1" spans="1:7">
      <c r="A876" s="442" t="s">
        <v>1620</v>
      </c>
      <c r="B876" s="311" t="s">
        <v>1621</v>
      </c>
      <c r="C876" s="312"/>
      <c r="D876" s="312"/>
      <c r="E876" s="308" t="str">
        <f t="shared" si="43"/>
        <v/>
      </c>
      <c r="F876" s="440" t="str">
        <f t="shared" si="44"/>
        <v>否</v>
      </c>
      <c r="G876" s="441" t="str">
        <f t="shared" si="45"/>
        <v>项</v>
      </c>
    </row>
    <row r="877" ht="36" customHeight="1" spans="1:7">
      <c r="A877" s="442" t="s">
        <v>1622</v>
      </c>
      <c r="B877" s="311" t="s">
        <v>1623</v>
      </c>
      <c r="C877" s="312"/>
      <c r="D877" s="312"/>
      <c r="E877" s="308" t="str">
        <f t="shared" si="43"/>
        <v/>
      </c>
      <c r="F877" s="440" t="str">
        <f t="shared" si="44"/>
        <v>否</v>
      </c>
      <c r="G877" s="441" t="str">
        <f t="shared" si="45"/>
        <v>项</v>
      </c>
    </row>
    <row r="878" ht="36" customHeight="1" spans="1:7">
      <c r="A878" s="442" t="s">
        <v>1624</v>
      </c>
      <c r="B878" s="311" t="s">
        <v>1625</v>
      </c>
      <c r="C878" s="312"/>
      <c r="D878" s="312"/>
      <c r="E878" s="308" t="str">
        <f t="shared" si="43"/>
        <v/>
      </c>
      <c r="F878" s="440" t="str">
        <f t="shared" si="44"/>
        <v>否</v>
      </c>
      <c r="G878" s="441" t="str">
        <f t="shared" si="45"/>
        <v>项</v>
      </c>
    </row>
    <row r="879" ht="36" customHeight="1" spans="1:7">
      <c r="A879" s="442" t="s">
        <v>1626</v>
      </c>
      <c r="B879" s="311" t="s">
        <v>1627</v>
      </c>
      <c r="C879" s="312">
        <v>0</v>
      </c>
      <c r="D879" s="312">
        <v>0</v>
      </c>
      <c r="E879" s="308" t="str">
        <f t="shared" si="43"/>
        <v/>
      </c>
      <c r="F879" s="440" t="str">
        <f t="shared" si="44"/>
        <v>否</v>
      </c>
      <c r="G879" s="441" t="str">
        <f t="shared" si="45"/>
        <v>项</v>
      </c>
    </row>
    <row r="880" ht="36" customHeight="1" spans="1:7">
      <c r="A880" s="442" t="s">
        <v>1628</v>
      </c>
      <c r="B880" s="311" t="s">
        <v>1629</v>
      </c>
      <c r="C880" s="312">
        <v>0</v>
      </c>
      <c r="D880" s="312">
        <v>0</v>
      </c>
      <c r="E880" s="308" t="str">
        <f t="shared" si="43"/>
        <v/>
      </c>
      <c r="F880" s="440" t="str">
        <f t="shared" si="44"/>
        <v>否</v>
      </c>
      <c r="G880" s="441" t="str">
        <f t="shared" si="45"/>
        <v>项</v>
      </c>
    </row>
    <row r="881" ht="36" customHeight="1" spans="1:7">
      <c r="A881" s="442" t="s">
        <v>1630</v>
      </c>
      <c r="B881" s="311" t="s">
        <v>1631</v>
      </c>
      <c r="C881" s="312">
        <v>0</v>
      </c>
      <c r="D881" s="312">
        <v>0</v>
      </c>
      <c r="E881" s="308" t="str">
        <f t="shared" si="43"/>
        <v/>
      </c>
      <c r="F881" s="440" t="str">
        <f t="shared" si="44"/>
        <v>否</v>
      </c>
      <c r="G881" s="441" t="str">
        <f t="shared" si="45"/>
        <v>项</v>
      </c>
    </row>
    <row r="882" ht="36" customHeight="1" spans="1:7">
      <c r="A882" s="442" t="s">
        <v>1632</v>
      </c>
      <c r="B882" s="311" t="s">
        <v>1633</v>
      </c>
      <c r="C882" s="443">
        <v>42</v>
      </c>
      <c r="D882" s="445">
        <v>66</v>
      </c>
      <c r="E882" s="313">
        <f t="shared" si="43"/>
        <v>0.571</v>
      </c>
      <c r="F882" s="440" t="str">
        <f t="shared" si="44"/>
        <v>是</v>
      </c>
      <c r="G882" s="441" t="str">
        <f t="shared" si="45"/>
        <v>项</v>
      </c>
    </row>
    <row r="883" ht="36" customHeight="1" spans="1:7">
      <c r="A883" s="442" t="s">
        <v>1634</v>
      </c>
      <c r="B883" s="311" t="s">
        <v>1635</v>
      </c>
      <c r="C883" s="312">
        <v>0</v>
      </c>
      <c r="D883" s="312">
        <v>0</v>
      </c>
      <c r="E883" s="308" t="str">
        <f t="shared" si="43"/>
        <v/>
      </c>
      <c r="F883" s="440" t="str">
        <f t="shared" si="44"/>
        <v>否</v>
      </c>
      <c r="G883" s="441" t="str">
        <f t="shared" si="45"/>
        <v>项</v>
      </c>
    </row>
    <row r="884" ht="36" customHeight="1" spans="1:7">
      <c r="A884" s="442" t="s">
        <v>1636</v>
      </c>
      <c r="B884" s="311" t="s">
        <v>1637</v>
      </c>
      <c r="C884" s="312"/>
      <c r="D884" s="312"/>
      <c r="E884" s="308" t="str">
        <f t="shared" si="43"/>
        <v/>
      </c>
      <c r="F884" s="440" t="str">
        <f t="shared" si="44"/>
        <v>否</v>
      </c>
      <c r="G884" s="441" t="str">
        <f t="shared" si="45"/>
        <v>项</v>
      </c>
    </row>
    <row r="885" ht="36" customHeight="1" spans="1:7">
      <c r="A885" s="442" t="s">
        <v>1638</v>
      </c>
      <c r="B885" s="311" t="s">
        <v>1566</v>
      </c>
      <c r="C885" s="312"/>
      <c r="D885" s="312"/>
      <c r="E885" s="308" t="str">
        <f t="shared" si="43"/>
        <v/>
      </c>
      <c r="F885" s="440" t="str">
        <f t="shared" si="44"/>
        <v>否</v>
      </c>
      <c r="G885" s="441" t="str">
        <f t="shared" si="45"/>
        <v>项</v>
      </c>
    </row>
    <row r="886" ht="36" customHeight="1" spans="1:7">
      <c r="A886" s="442" t="s">
        <v>1639</v>
      </c>
      <c r="B886" s="311" t="s">
        <v>1640</v>
      </c>
      <c r="C886" s="443">
        <v>125</v>
      </c>
      <c r="D886" s="312"/>
      <c r="E886" s="313">
        <f t="shared" si="43"/>
        <v>-1</v>
      </c>
      <c r="F886" s="440" t="str">
        <f t="shared" si="44"/>
        <v>是</v>
      </c>
      <c r="G886" s="441" t="str">
        <f t="shared" si="45"/>
        <v>项</v>
      </c>
    </row>
    <row r="887" ht="36" customHeight="1" spans="1:7">
      <c r="A887" s="439" t="s">
        <v>1641</v>
      </c>
      <c r="B887" s="306" t="s">
        <v>1642</v>
      </c>
      <c r="C887" s="307">
        <f>SUM(C888:C914)</f>
        <v>2850</v>
      </c>
      <c r="D887" s="307">
        <f>SUM(D888:D914)</f>
        <v>4733</v>
      </c>
      <c r="E887" s="308">
        <f t="shared" si="43"/>
        <v>0.661</v>
      </c>
      <c r="F887" s="440" t="str">
        <f t="shared" si="44"/>
        <v>是</v>
      </c>
      <c r="G887" s="441" t="str">
        <f t="shared" si="45"/>
        <v>款</v>
      </c>
    </row>
    <row r="888" ht="36" customHeight="1" spans="1:7">
      <c r="A888" s="442" t="s">
        <v>1643</v>
      </c>
      <c r="B888" s="311" t="s">
        <v>141</v>
      </c>
      <c r="C888" s="443">
        <v>259</v>
      </c>
      <c r="D888" s="445">
        <v>270</v>
      </c>
      <c r="E888" s="313">
        <f t="shared" si="43"/>
        <v>0.042</v>
      </c>
      <c r="F888" s="440" t="str">
        <f t="shared" si="44"/>
        <v>是</v>
      </c>
      <c r="G888" s="441" t="str">
        <f t="shared" si="45"/>
        <v>项</v>
      </c>
    </row>
    <row r="889" ht="36" customHeight="1" spans="1:7">
      <c r="A889" s="442" t="s">
        <v>1644</v>
      </c>
      <c r="B889" s="311" t="s">
        <v>143</v>
      </c>
      <c r="C889" s="312">
        <v>0</v>
      </c>
      <c r="D889" s="312">
        <v>0</v>
      </c>
      <c r="E889" s="308" t="str">
        <f t="shared" si="43"/>
        <v/>
      </c>
      <c r="F889" s="440" t="str">
        <f t="shared" si="44"/>
        <v>否</v>
      </c>
      <c r="G889" s="441" t="str">
        <f t="shared" si="45"/>
        <v>项</v>
      </c>
    </row>
    <row r="890" ht="36" customHeight="1" spans="1:7">
      <c r="A890" s="442" t="s">
        <v>1645</v>
      </c>
      <c r="B890" s="311" t="s">
        <v>145</v>
      </c>
      <c r="C890" s="312"/>
      <c r="D890" s="312"/>
      <c r="E890" s="313" t="str">
        <f t="shared" si="43"/>
        <v/>
      </c>
      <c r="F890" s="440" t="str">
        <f t="shared" si="44"/>
        <v>否</v>
      </c>
      <c r="G890" s="441" t="str">
        <f t="shared" si="45"/>
        <v>项</v>
      </c>
    </row>
    <row r="891" ht="36" customHeight="1" spans="1:7">
      <c r="A891" s="442" t="s">
        <v>1646</v>
      </c>
      <c r="B891" s="311" t="s">
        <v>1647</v>
      </c>
      <c r="C891" s="443">
        <v>1</v>
      </c>
      <c r="D891" s="312"/>
      <c r="E891" s="313">
        <f t="shared" si="43"/>
        <v>-1</v>
      </c>
      <c r="F891" s="440" t="str">
        <f t="shared" si="44"/>
        <v>是</v>
      </c>
      <c r="G891" s="441" t="str">
        <f t="shared" si="45"/>
        <v>项</v>
      </c>
    </row>
    <row r="892" ht="36" customHeight="1" spans="1:7">
      <c r="A892" s="442" t="s">
        <v>1648</v>
      </c>
      <c r="B892" s="311" t="s">
        <v>1649</v>
      </c>
      <c r="C892" s="443">
        <v>849</v>
      </c>
      <c r="D892" s="445">
        <v>2585</v>
      </c>
      <c r="E892" s="313">
        <f t="shared" si="43"/>
        <v>2.045</v>
      </c>
      <c r="F892" s="440" t="str">
        <f t="shared" si="44"/>
        <v>是</v>
      </c>
      <c r="G892" s="441" t="str">
        <f t="shared" si="45"/>
        <v>项</v>
      </c>
    </row>
    <row r="893" ht="36" customHeight="1" spans="1:7">
      <c r="A893" s="442" t="s">
        <v>1650</v>
      </c>
      <c r="B893" s="311" t="s">
        <v>1651</v>
      </c>
      <c r="C893" s="443">
        <v>40</v>
      </c>
      <c r="D893" s="445">
        <v>109</v>
      </c>
      <c r="E893" s="313">
        <f t="shared" si="43"/>
        <v>1.725</v>
      </c>
      <c r="F893" s="440" t="str">
        <f t="shared" si="44"/>
        <v>是</v>
      </c>
      <c r="G893" s="441" t="str">
        <f t="shared" si="45"/>
        <v>项</v>
      </c>
    </row>
    <row r="894" ht="36" customHeight="1" spans="1:7">
      <c r="A894" s="442" t="s">
        <v>1652</v>
      </c>
      <c r="B894" s="311" t="s">
        <v>1653</v>
      </c>
      <c r="C894" s="312">
        <v>0</v>
      </c>
      <c r="D894" s="312">
        <v>0</v>
      </c>
      <c r="E894" s="313" t="str">
        <f t="shared" si="43"/>
        <v/>
      </c>
      <c r="F894" s="440" t="str">
        <f t="shared" si="44"/>
        <v>否</v>
      </c>
      <c r="G894" s="441" t="str">
        <f t="shared" si="45"/>
        <v>项</v>
      </c>
    </row>
    <row r="895" ht="36" customHeight="1" spans="1:7">
      <c r="A895" s="442" t="s">
        <v>1654</v>
      </c>
      <c r="B895" s="311" t="s">
        <v>1655</v>
      </c>
      <c r="C895" s="312"/>
      <c r="D895" s="312"/>
      <c r="E895" s="313" t="str">
        <f t="shared" si="43"/>
        <v/>
      </c>
      <c r="F895" s="440" t="str">
        <f t="shared" si="44"/>
        <v>否</v>
      </c>
      <c r="G895" s="441" t="str">
        <f t="shared" si="45"/>
        <v>项</v>
      </c>
    </row>
    <row r="896" ht="36" customHeight="1" spans="1:7">
      <c r="A896" s="442" t="s">
        <v>1656</v>
      </c>
      <c r="B896" s="311" t="s">
        <v>1657</v>
      </c>
      <c r="C896" s="443">
        <v>1</v>
      </c>
      <c r="D896" s="312"/>
      <c r="E896" s="313">
        <f t="shared" si="43"/>
        <v>-1</v>
      </c>
      <c r="F896" s="440" t="str">
        <f t="shared" si="44"/>
        <v>是</v>
      </c>
      <c r="G896" s="441" t="str">
        <f t="shared" si="45"/>
        <v>项</v>
      </c>
    </row>
    <row r="897" ht="36" customHeight="1" spans="1:7">
      <c r="A897" s="442" t="s">
        <v>1658</v>
      </c>
      <c r="B897" s="311" t="s">
        <v>1659</v>
      </c>
      <c r="C897" s="312"/>
      <c r="D897" s="445">
        <v>440</v>
      </c>
      <c r="E897" s="308" t="str">
        <f t="shared" si="43"/>
        <v/>
      </c>
      <c r="F897" s="440" t="str">
        <f t="shared" si="44"/>
        <v>是</v>
      </c>
      <c r="G897" s="441" t="str">
        <f t="shared" si="45"/>
        <v>项</v>
      </c>
    </row>
    <row r="898" ht="36" customHeight="1" spans="1:7">
      <c r="A898" s="442" t="s">
        <v>1660</v>
      </c>
      <c r="B898" s="311" t="s">
        <v>1661</v>
      </c>
      <c r="C898" s="312"/>
      <c r="D898" s="445">
        <v>13</v>
      </c>
      <c r="E898" s="308" t="str">
        <f t="shared" ref="E898:E961" si="46">IFERROR(D898/C898-1,"")</f>
        <v/>
      </c>
      <c r="F898" s="440" t="str">
        <f t="shared" si="44"/>
        <v>是</v>
      </c>
      <c r="G898" s="441" t="str">
        <f t="shared" si="45"/>
        <v>项</v>
      </c>
    </row>
    <row r="899" ht="36" customHeight="1" spans="1:7">
      <c r="A899" s="442" t="s">
        <v>1662</v>
      </c>
      <c r="B899" s="311" t="s">
        <v>1663</v>
      </c>
      <c r="C899" s="312"/>
      <c r="D899" s="312"/>
      <c r="E899" s="308" t="str">
        <f t="shared" si="46"/>
        <v/>
      </c>
      <c r="F899" s="440" t="str">
        <f t="shared" si="44"/>
        <v>否</v>
      </c>
      <c r="G899" s="441" t="str">
        <f t="shared" si="45"/>
        <v>项</v>
      </c>
    </row>
    <row r="900" ht="36" customHeight="1" spans="1:7">
      <c r="A900" s="442" t="s">
        <v>1664</v>
      </c>
      <c r="B900" s="311" t="s">
        <v>1665</v>
      </c>
      <c r="C900" s="312"/>
      <c r="D900" s="312"/>
      <c r="E900" s="308" t="str">
        <f t="shared" si="46"/>
        <v/>
      </c>
      <c r="F900" s="440" t="str">
        <f t="shared" si="44"/>
        <v>否</v>
      </c>
      <c r="G900" s="441" t="str">
        <f t="shared" si="45"/>
        <v>项</v>
      </c>
    </row>
    <row r="901" ht="36" customHeight="1" spans="1:7">
      <c r="A901" s="442" t="s">
        <v>1666</v>
      </c>
      <c r="B901" s="311" t="s">
        <v>1667</v>
      </c>
      <c r="C901" s="443">
        <v>1</v>
      </c>
      <c r="D901" s="445">
        <v>1</v>
      </c>
      <c r="E901" s="308">
        <f t="shared" si="46"/>
        <v>0</v>
      </c>
      <c r="F901" s="440" t="str">
        <f t="shared" ref="F901:F964" si="47">IF(LEN(A901)=3,"是",IF(B901&lt;&gt;"",IF(SUM(C901:D901)&lt;&gt;0,"是","否"),"是"))</f>
        <v>是</v>
      </c>
      <c r="G901" s="441" t="str">
        <f t="shared" ref="G901:G964" si="48">IF(LEN(A901)=3,"类",IF(LEN(A901)=5,"款","项"))</f>
        <v>项</v>
      </c>
    </row>
    <row r="902" ht="36" customHeight="1" spans="1:7">
      <c r="A902" s="442" t="s">
        <v>1668</v>
      </c>
      <c r="B902" s="311" t="s">
        <v>1669</v>
      </c>
      <c r="C902" s="443">
        <v>61</v>
      </c>
      <c r="D902" s="445">
        <v>1</v>
      </c>
      <c r="E902" s="313">
        <f t="shared" si="46"/>
        <v>-0.984</v>
      </c>
      <c r="F902" s="440" t="str">
        <f t="shared" si="47"/>
        <v>是</v>
      </c>
      <c r="G902" s="441" t="str">
        <f t="shared" si="48"/>
        <v>项</v>
      </c>
    </row>
    <row r="903" ht="36" customHeight="1" spans="1:7">
      <c r="A903" s="442" t="s">
        <v>1670</v>
      </c>
      <c r="B903" s="311" t="s">
        <v>1671</v>
      </c>
      <c r="C903" s="312"/>
      <c r="D903" s="312"/>
      <c r="E903" s="313" t="str">
        <f t="shared" si="46"/>
        <v/>
      </c>
      <c r="F903" s="440" t="str">
        <f t="shared" si="47"/>
        <v>否</v>
      </c>
      <c r="G903" s="441" t="str">
        <f t="shared" si="48"/>
        <v>项</v>
      </c>
    </row>
    <row r="904" ht="36" customHeight="1" spans="1:7">
      <c r="A904" s="442" t="s">
        <v>1672</v>
      </c>
      <c r="B904" s="311" t="s">
        <v>1673</v>
      </c>
      <c r="C904" s="312">
        <v>0</v>
      </c>
      <c r="D904" s="312">
        <v>0</v>
      </c>
      <c r="E904" s="313" t="str">
        <f t="shared" si="46"/>
        <v/>
      </c>
      <c r="F904" s="440" t="str">
        <f t="shared" si="47"/>
        <v>否</v>
      </c>
      <c r="G904" s="441" t="str">
        <f t="shared" si="48"/>
        <v>项</v>
      </c>
    </row>
    <row r="905" ht="36" customHeight="1" spans="1:7">
      <c r="A905" s="442" t="s">
        <v>1674</v>
      </c>
      <c r="B905" s="311" t="s">
        <v>1675</v>
      </c>
      <c r="C905" s="312">
        <v>0</v>
      </c>
      <c r="D905" s="312">
        <v>0</v>
      </c>
      <c r="E905" s="313" t="str">
        <f t="shared" si="46"/>
        <v/>
      </c>
      <c r="F905" s="440" t="str">
        <f t="shared" si="47"/>
        <v>否</v>
      </c>
      <c r="G905" s="441" t="str">
        <f t="shared" si="48"/>
        <v>项</v>
      </c>
    </row>
    <row r="906" ht="36" customHeight="1" spans="1:7">
      <c r="A906" s="442" t="s">
        <v>1676</v>
      </c>
      <c r="B906" s="311" t="s">
        <v>1677</v>
      </c>
      <c r="C906" s="312">
        <v>0</v>
      </c>
      <c r="D906" s="445">
        <v>2</v>
      </c>
      <c r="E906" s="313" t="str">
        <f t="shared" si="46"/>
        <v/>
      </c>
      <c r="F906" s="440" t="str">
        <f t="shared" si="47"/>
        <v>是</v>
      </c>
      <c r="G906" s="441" t="str">
        <f t="shared" si="48"/>
        <v>项</v>
      </c>
    </row>
    <row r="907" ht="36" customHeight="1" spans="1:7">
      <c r="A907" s="442" t="s">
        <v>1678</v>
      </c>
      <c r="B907" s="311" t="s">
        <v>1679</v>
      </c>
      <c r="C907" s="312"/>
      <c r="D907" s="312"/>
      <c r="E907" s="313" t="str">
        <f t="shared" si="46"/>
        <v/>
      </c>
      <c r="F907" s="440" t="str">
        <f t="shared" si="47"/>
        <v>否</v>
      </c>
      <c r="G907" s="441" t="str">
        <f t="shared" si="48"/>
        <v>项</v>
      </c>
    </row>
    <row r="908" ht="36" customHeight="1" spans="1:7">
      <c r="A908" s="442" t="s">
        <v>1680</v>
      </c>
      <c r="B908" s="311" t="s">
        <v>1681</v>
      </c>
      <c r="C908" s="312">
        <v>0</v>
      </c>
      <c r="D908" s="312">
        <v>0</v>
      </c>
      <c r="E908" s="313" t="str">
        <f t="shared" si="46"/>
        <v/>
      </c>
      <c r="F908" s="440" t="str">
        <f t="shared" si="47"/>
        <v>否</v>
      </c>
      <c r="G908" s="441" t="str">
        <f t="shared" si="48"/>
        <v>项</v>
      </c>
    </row>
    <row r="909" ht="36" customHeight="1" spans="1:7">
      <c r="A909" s="442" t="s">
        <v>1682</v>
      </c>
      <c r="B909" s="311" t="s">
        <v>1625</v>
      </c>
      <c r="C909" s="312">
        <v>0</v>
      </c>
      <c r="D909" s="312">
        <v>0</v>
      </c>
      <c r="E909" s="313" t="str">
        <f t="shared" si="46"/>
        <v/>
      </c>
      <c r="F909" s="440" t="str">
        <f t="shared" si="47"/>
        <v>否</v>
      </c>
      <c r="G909" s="441" t="str">
        <f t="shared" si="48"/>
        <v>项</v>
      </c>
    </row>
    <row r="910" ht="36" customHeight="1" spans="1:7">
      <c r="A910" s="442" t="s">
        <v>1683</v>
      </c>
      <c r="B910" s="311" t="s">
        <v>1684</v>
      </c>
      <c r="C910" s="312"/>
      <c r="D910" s="312"/>
      <c r="E910" s="313" t="str">
        <f t="shared" si="46"/>
        <v/>
      </c>
      <c r="F910" s="440" t="str">
        <f t="shared" si="47"/>
        <v>否</v>
      </c>
      <c r="G910" s="441" t="str">
        <f t="shared" si="48"/>
        <v>项</v>
      </c>
    </row>
    <row r="911" ht="36" customHeight="1" spans="1:7">
      <c r="A911" s="442" t="s">
        <v>1685</v>
      </c>
      <c r="B911" s="311" t="s">
        <v>1686</v>
      </c>
      <c r="C911" s="443">
        <v>196</v>
      </c>
      <c r="D911" s="445">
        <v>209</v>
      </c>
      <c r="E911" s="313">
        <f t="shared" si="46"/>
        <v>0.066</v>
      </c>
      <c r="F911" s="440" t="str">
        <f t="shared" si="47"/>
        <v>是</v>
      </c>
      <c r="G911" s="441" t="str">
        <f t="shared" si="48"/>
        <v>项</v>
      </c>
    </row>
    <row r="912" ht="36" customHeight="1" spans="1:7">
      <c r="A912" s="442" t="s">
        <v>1687</v>
      </c>
      <c r="B912" s="311" t="s">
        <v>1688</v>
      </c>
      <c r="C912" s="312">
        <v>0</v>
      </c>
      <c r="D912" s="312">
        <v>0</v>
      </c>
      <c r="E912" s="308" t="str">
        <f t="shared" si="46"/>
        <v/>
      </c>
      <c r="F912" s="440" t="str">
        <f t="shared" si="47"/>
        <v>否</v>
      </c>
      <c r="G912" s="441" t="str">
        <f t="shared" si="48"/>
        <v>项</v>
      </c>
    </row>
    <row r="913" ht="36" customHeight="1" spans="1:7">
      <c r="A913" s="442" t="s">
        <v>1689</v>
      </c>
      <c r="B913" s="311" t="s">
        <v>1690</v>
      </c>
      <c r="C913" s="312">
        <v>0</v>
      </c>
      <c r="D913" s="312">
        <v>0</v>
      </c>
      <c r="E913" s="308" t="str">
        <f t="shared" si="46"/>
        <v/>
      </c>
      <c r="F913" s="440" t="str">
        <f t="shared" si="47"/>
        <v>否</v>
      </c>
      <c r="G913" s="441" t="str">
        <f t="shared" si="48"/>
        <v>项</v>
      </c>
    </row>
    <row r="914" ht="36" customHeight="1" spans="1:7">
      <c r="A914" s="442" t="s">
        <v>1691</v>
      </c>
      <c r="B914" s="311" t="s">
        <v>1692</v>
      </c>
      <c r="C914" s="443">
        <v>1442</v>
      </c>
      <c r="D914" s="445">
        <v>1103</v>
      </c>
      <c r="E914" s="313">
        <f t="shared" si="46"/>
        <v>-0.235</v>
      </c>
      <c r="F914" s="440" t="str">
        <f t="shared" si="47"/>
        <v>是</v>
      </c>
      <c r="G914" s="441" t="str">
        <f t="shared" si="48"/>
        <v>项</v>
      </c>
    </row>
    <row r="915" ht="36" customHeight="1" spans="1:7">
      <c r="A915" s="439" t="s">
        <v>1693</v>
      </c>
      <c r="B915" s="306" t="s">
        <v>1694</v>
      </c>
      <c r="C915" s="307">
        <f>SUM(C916:C925)</f>
        <v>5996</v>
      </c>
      <c r="D915" s="307">
        <f>SUM(D916:D925)</f>
        <v>13585</v>
      </c>
      <c r="E915" s="308">
        <f t="shared" si="46"/>
        <v>1.266</v>
      </c>
      <c r="F915" s="440" t="str">
        <f t="shared" si="47"/>
        <v>是</v>
      </c>
      <c r="G915" s="441" t="str">
        <f t="shared" si="48"/>
        <v>款</v>
      </c>
    </row>
    <row r="916" ht="36" customHeight="1" spans="1:7">
      <c r="A916" s="442" t="s">
        <v>1695</v>
      </c>
      <c r="B916" s="311" t="s">
        <v>141</v>
      </c>
      <c r="C916" s="443">
        <v>245</v>
      </c>
      <c r="D916" s="445">
        <v>274</v>
      </c>
      <c r="E916" s="313">
        <f t="shared" si="46"/>
        <v>0.118</v>
      </c>
      <c r="F916" s="440" t="str">
        <f t="shared" si="47"/>
        <v>是</v>
      </c>
      <c r="G916" s="441" t="str">
        <f t="shared" si="48"/>
        <v>项</v>
      </c>
    </row>
    <row r="917" ht="36" customHeight="1" spans="1:7">
      <c r="A917" s="442" t="s">
        <v>1696</v>
      </c>
      <c r="B917" s="311" t="s">
        <v>143</v>
      </c>
      <c r="C917" s="312">
        <v>0</v>
      </c>
      <c r="D917" s="312">
        <v>0</v>
      </c>
      <c r="E917" s="313" t="str">
        <f t="shared" si="46"/>
        <v/>
      </c>
      <c r="F917" s="440" t="str">
        <f t="shared" si="47"/>
        <v>否</v>
      </c>
      <c r="G917" s="441" t="str">
        <f t="shared" si="48"/>
        <v>项</v>
      </c>
    </row>
    <row r="918" ht="36" customHeight="1" spans="1:7">
      <c r="A918" s="442" t="s">
        <v>1697</v>
      </c>
      <c r="B918" s="311" t="s">
        <v>145</v>
      </c>
      <c r="C918" s="312">
        <v>0</v>
      </c>
      <c r="D918" s="312">
        <v>0</v>
      </c>
      <c r="E918" s="313" t="str">
        <f t="shared" si="46"/>
        <v/>
      </c>
      <c r="F918" s="440" t="str">
        <f t="shared" si="47"/>
        <v>否</v>
      </c>
      <c r="G918" s="441" t="str">
        <f t="shared" si="48"/>
        <v>项</v>
      </c>
    </row>
    <row r="919" ht="36" customHeight="1" spans="1:7">
      <c r="A919" s="442" t="s">
        <v>1698</v>
      </c>
      <c r="B919" s="311" t="s">
        <v>1699</v>
      </c>
      <c r="C919" s="443">
        <v>740</v>
      </c>
      <c r="D919" s="445">
        <v>3158</v>
      </c>
      <c r="E919" s="313">
        <f t="shared" si="46"/>
        <v>3.268</v>
      </c>
      <c r="F919" s="440" t="str">
        <f t="shared" si="47"/>
        <v>是</v>
      </c>
      <c r="G919" s="441" t="str">
        <f t="shared" si="48"/>
        <v>项</v>
      </c>
    </row>
    <row r="920" ht="36" customHeight="1" spans="1:7">
      <c r="A920" s="442" t="s">
        <v>1700</v>
      </c>
      <c r="B920" s="311" t="s">
        <v>1701</v>
      </c>
      <c r="C920" s="443">
        <v>2675</v>
      </c>
      <c r="D920" s="445">
        <v>8676</v>
      </c>
      <c r="E920" s="313">
        <f t="shared" si="46"/>
        <v>2.243</v>
      </c>
      <c r="F920" s="440" t="str">
        <f t="shared" si="47"/>
        <v>是</v>
      </c>
      <c r="G920" s="441" t="str">
        <f t="shared" si="48"/>
        <v>项</v>
      </c>
    </row>
    <row r="921" ht="36" customHeight="1" spans="1:7">
      <c r="A921" s="442" t="s">
        <v>1702</v>
      </c>
      <c r="B921" s="311" t="s">
        <v>1703</v>
      </c>
      <c r="C921" s="443">
        <v>117</v>
      </c>
      <c r="D921" s="445">
        <v>134</v>
      </c>
      <c r="E921" s="313">
        <f t="shared" si="46"/>
        <v>0.145</v>
      </c>
      <c r="F921" s="440" t="str">
        <f t="shared" si="47"/>
        <v>是</v>
      </c>
      <c r="G921" s="441" t="str">
        <f t="shared" si="48"/>
        <v>项</v>
      </c>
    </row>
    <row r="922" ht="36" customHeight="1" spans="1:7">
      <c r="A922" s="442" t="s">
        <v>1704</v>
      </c>
      <c r="B922" s="311" t="s">
        <v>1705</v>
      </c>
      <c r="C922" s="312"/>
      <c r="D922" s="445">
        <v>427</v>
      </c>
      <c r="E922" s="313" t="str">
        <f t="shared" si="46"/>
        <v/>
      </c>
      <c r="F922" s="440" t="str">
        <f t="shared" si="47"/>
        <v>是</v>
      </c>
      <c r="G922" s="441" t="str">
        <f t="shared" si="48"/>
        <v>项</v>
      </c>
    </row>
    <row r="923" ht="36" customHeight="1" spans="1:7">
      <c r="A923" s="442" t="s">
        <v>1706</v>
      </c>
      <c r="B923" s="311" t="s">
        <v>1707</v>
      </c>
      <c r="C923" s="312">
        <v>0</v>
      </c>
      <c r="D923" s="312">
        <v>0</v>
      </c>
      <c r="E923" s="313" t="str">
        <f t="shared" si="46"/>
        <v/>
      </c>
      <c r="F923" s="440" t="str">
        <f t="shared" si="47"/>
        <v>否</v>
      </c>
      <c r="G923" s="441" t="str">
        <f t="shared" si="48"/>
        <v>项</v>
      </c>
    </row>
    <row r="924" ht="36" customHeight="1" spans="1:7">
      <c r="A924" s="442" t="s">
        <v>1708</v>
      </c>
      <c r="B924" s="311" t="s">
        <v>1709</v>
      </c>
      <c r="C924" s="312"/>
      <c r="D924" s="312"/>
      <c r="E924" s="313" t="str">
        <f t="shared" si="46"/>
        <v/>
      </c>
      <c r="F924" s="440" t="str">
        <f t="shared" si="47"/>
        <v>否</v>
      </c>
      <c r="G924" s="441" t="str">
        <f t="shared" si="48"/>
        <v>项</v>
      </c>
    </row>
    <row r="925" ht="36" customHeight="1" spans="1:7">
      <c r="A925" s="442" t="s">
        <v>1710</v>
      </c>
      <c r="B925" s="311" t="s">
        <v>1711</v>
      </c>
      <c r="C925" s="443">
        <v>2219</v>
      </c>
      <c r="D925" s="445">
        <v>916</v>
      </c>
      <c r="E925" s="313">
        <f t="shared" si="46"/>
        <v>-0.587</v>
      </c>
      <c r="F925" s="440" t="str">
        <f t="shared" si="47"/>
        <v>是</v>
      </c>
      <c r="G925" s="441" t="str">
        <f t="shared" si="48"/>
        <v>项</v>
      </c>
    </row>
    <row r="926" ht="36" customHeight="1" spans="1:7">
      <c r="A926" s="439" t="s">
        <v>1712</v>
      </c>
      <c r="B926" s="306" t="s">
        <v>1713</v>
      </c>
      <c r="C926" s="307">
        <f>SUM(C927:C932)</f>
        <v>3730</v>
      </c>
      <c r="D926" s="307">
        <f>SUM(D927:D932)</f>
        <v>3547</v>
      </c>
      <c r="E926" s="308">
        <f t="shared" si="46"/>
        <v>-0.049</v>
      </c>
      <c r="F926" s="440" t="str">
        <f t="shared" si="47"/>
        <v>是</v>
      </c>
      <c r="G926" s="441" t="str">
        <f t="shared" si="48"/>
        <v>款</v>
      </c>
    </row>
    <row r="927" ht="36" customHeight="1" spans="1:7">
      <c r="A927" s="442" t="s">
        <v>1714</v>
      </c>
      <c r="B927" s="311" t="s">
        <v>1715</v>
      </c>
      <c r="C927" s="312"/>
      <c r="D927" s="312"/>
      <c r="E927" s="313" t="str">
        <f t="shared" si="46"/>
        <v/>
      </c>
      <c r="F927" s="440" t="str">
        <f t="shared" si="47"/>
        <v>否</v>
      </c>
      <c r="G927" s="441" t="str">
        <f t="shared" si="48"/>
        <v>项</v>
      </c>
    </row>
    <row r="928" ht="36" customHeight="1" spans="1:7">
      <c r="A928" s="442" t="s">
        <v>1716</v>
      </c>
      <c r="B928" s="311" t="s">
        <v>1717</v>
      </c>
      <c r="C928" s="312">
        <v>0</v>
      </c>
      <c r="D928" s="312">
        <v>0</v>
      </c>
      <c r="E928" s="313" t="str">
        <f t="shared" si="46"/>
        <v/>
      </c>
      <c r="F928" s="440" t="str">
        <f t="shared" si="47"/>
        <v>否</v>
      </c>
      <c r="G928" s="441" t="str">
        <f t="shared" si="48"/>
        <v>项</v>
      </c>
    </row>
    <row r="929" ht="36" customHeight="1" spans="1:7">
      <c r="A929" s="442" t="s">
        <v>1718</v>
      </c>
      <c r="B929" s="311" t="s">
        <v>1719</v>
      </c>
      <c r="C929" s="443">
        <v>3288</v>
      </c>
      <c r="D929" s="445">
        <v>3547</v>
      </c>
      <c r="E929" s="313">
        <f t="shared" si="46"/>
        <v>0.079</v>
      </c>
      <c r="F929" s="440" t="str">
        <f t="shared" si="47"/>
        <v>是</v>
      </c>
      <c r="G929" s="441" t="str">
        <f t="shared" si="48"/>
        <v>项</v>
      </c>
    </row>
    <row r="930" ht="36" customHeight="1" spans="1:7">
      <c r="A930" s="442" t="s">
        <v>1720</v>
      </c>
      <c r="B930" s="311" t="s">
        <v>1721</v>
      </c>
      <c r="C930" s="443">
        <v>442</v>
      </c>
      <c r="D930" s="312"/>
      <c r="E930" s="313">
        <f t="shared" si="46"/>
        <v>-1</v>
      </c>
      <c r="F930" s="440" t="str">
        <f t="shared" si="47"/>
        <v>是</v>
      </c>
      <c r="G930" s="441" t="str">
        <f t="shared" si="48"/>
        <v>项</v>
      </c>
    </row>
    <row r="931" ht="36" customHeight="1" spans="1:7">
      <c r="A931" s="442" t="s">
        <v>1722</v>
      </c>
      <c r="B931" s="311" t="s">
        <v>1723</v>
      </c>
      <c r="C931" s="312">
        <v>0</v>
      </c>
      <c r="D931" s="312">
        <v>0</v>
      </c>
      <c r="E931" s="313" t="str">
        <f t="shared" si="46"/>
        <v/>
      </c>
      <c r="F931" s="440" t="str">
        <f t="shared" si="47"/>
        <v>否</v>
      </c>
      <c r="G931" s="441" t="str">
        <f t="shared" si="48"/>
        <v>项</v>
      </c>
    </row>
    <row r="932" ht="36" customHeight="1" spans="1:7">
      <c r="A932" s="442" t="s">
        <v>1724</v>
      </c>
      <c r="B932" s="311" t="s">
        <v>1725</v>
      </c>
      <c r="C932" s="312"/>
      <c r="D932" s="312"/>
      <c r="E932" s="313" t="str">
        <f t="shared" si="46"/>
        <v/>
      </c>
      <c r="F932" s="440" t="str">
        <f t="shared" si="47"/>
        <v>否</v>
      </c>
      <c r="G932" s="441" t="str">
        <f t="shared" si="48"/>
        <v>项</v>
      </c>
    </row>
    <row r="933" ht="36" customHeight="1" spans="1:7">
      <c r="A933" s="439" t="s">
        <v>1726</v>
      </c>
      <c r="B933" s="306" t="s">
        <v>1727</v>
      </c>
      <c r="C933" s="307">
        <f>SUM(C934:C939)</f>
        <v>977</v>
      </c>
      <c r="D933" s="307">
        <f>SUM(D934:D939)</f>
        <v>1557</v>
      </c>
      <c r="E933" s="308">
        <f t="shared" si="46"/>
        <v>0.594</v>
      </c>
      <c r="F933" s="440" t="str">
        <f t="shared" si="47"/>
        <v>是</v>
      </c>
      <c r="G933" s="441" t="str">
        <f t="shared" si="48"/>
        <v>款</v>
      </c>
    </row>
    <row r="934" ht="36" customHeight="1" spans="1:7">
      <c r="A934" s="442" t="s">
        <v>1728</v>
      </c>
      <c r="B934" s="311" t="s">
        <v>1729</v>
      </c>
      <c r="C934" s="312">
        <v>0</v>
      </c>
      <c r="D934" s="312">
        <v>0</v>
      </c>
      <c r="E934" s="308" t="str">
        <f t="shared" si="46"/>
        <v/>
      </c>
      <c r="F934" s="440" t="str">
        <f t="shared" si="47"/>
        <v>否</v>
      </c>
      <c r="G934" s="441" t="str">
        <f t="shared" si="48"/>
        <v>项</v>
      </c>
    </row>
    <row r="935" ht="36" customHeight="1" spans="1:7">
      <c r="A935" s="442" t="s">
        <v>1730</v>
      </c>
      <c r="B935" s="311" t="s">
        <v>1731</v>
      </c>
      <c r="C935" s="312">
        <v>0</v>
      </c>
      <c r="D935" s="312">
        <v>0</v>
      </c>
      <c r="E935" s="313" t="str">
        <f t="shared" si="46"/>
        <v/>
      </c>
      <c r="F935" s="440" t="str">
        <f t="shared" si="47"/>
        <v>否</v>
      </c>
      <c r="G935" s="441" t="str">
        <f t="shared" si="48"/>
        <v>项</v>
      </c>
    </row>
    <row r="936" ht="36" customHeight="1" spans="1:7">
      <c r="A936" s="442" t="s">
        <v>1732</v>
      </c>
      <c r="B936" s="311" t="s">
        <v>1733</v>
      </c>
      <c r="C936" s="443">
        <v>350</v>
      </c>
      <c r="D936" s="445">
        <v>745</v>
      </c>
      <c r="E936" s="313">
        <f t="shared" si="46"/>
        <v>1.129</v>
      </c>
      <c r="F936" s="440" t="str">
        <f t="shared" si="47"/>
        <v>是</v>
      </c>
      <c r="G936" s="441" t="str">
        <f t="shared" si="48"/>
        <v>项</v>
      </c>
    </row>
    <row r="937" ht="36" customHeight="1" spans="1:7">
      <c r="A937" s="442" t="s">
        <v>1734</v>
      </c>
      <c r="B937" s="311" t="s">
        <v>1735</v>
      </c>
      <c r="C937" s="443">
        <v>575</v>
      </c>
      <c r="D937" s="445">
        <v>812</v>
      </c>
      <c r="E937" s="313">
        <f t="shared" si="46"/>
        <v>0.412</v>
      </c>
      <c r="F937" s="440" t="str">
        <f t="shared" si="47"/>
        <v>是</v>
      </c>
      <c r="G937" s="441" t="str">
        <f t="shared" si="48"/>
        <v>项</v>
      </c>
    </row>
    <row r="938" ht="36" customHeight="1" spans="1:7">
      <c r="A938" s="442" t="s">
        <v>1736</v>
      </c>
      <c r="B938" s="311" t="s">
        <v>1737</v>
      </c>
      <c r="C938" s="312">
        <v>0</v>
      </c>
      <c r="D938" s="312">
        <v>0</v>
      </c>
      <c r="E938" s="308" t="str">
        <f t="shared" si="46"/>
        <v/>
      </c>
      <c r="F938" s="440" t="str">
        <f t="shared" si="47"/>
        <v>否</v>
      </c>
      <c r="G938" s="441" t="str">
        <f t="shared" si="48"/>
        <v>项</v>
      </c>
    </row>
    <row r="939" ht="36" customHeight="1" spans="1:7">
      <c r="A939" s="442" t="s">
        <v>1738</v>
      </c>
      <c r="B939" s="311" t="s">
        <v>1739</v>
      </c>
      <c r="C939" s="443">
        <v>52</v>
      </c>
      <c r="D939" s="312">
        <v>0</v>
      </c>
      <c r="E939" s="313">
        <f t="shared" si="46"/>
        <v>-1</v>
      </c>
      <c r="F939" s="440" t="str">
        <f t="shared" si="47"/>
        <v>是</v>
      </c>
      <c r="G939" s="441" t="str">
        <f t="shared" si="48"/>
        <v>项</v>
      </c>
    </row>
    <row r="940" ht="36" customHeight="1" spans="1:7">
      <c r="A940" s="439" t="s">
        <v>1740</v>
      </c>
      <c r="B940" s="306" t="s">
        <v>1741</v>
      </c>
      <c r="C940" s="307">
        <f>SUM(C941:C942)</f>
        <v>0</v>
      </c>
      <c r="D940" s="307">
        <f>SUM(D941:D942)</f>
        <v>0</v>
      </c>
      <c r="E940" s="308" t="str">
        <f t="shared" si="46"/>
        <v/>
      </c>
      <c r="F940" s="440" t="str">
        <f t="shared" si="47"/>
        <v>否</v>
      </c>
      <c r="G940" s="441" t="str">
        <f t="shared" si="48"/>
        <v>款</v>
      </c>
    </row>
    <row r="941" ht="36" customHeight="1" spans="1:7">
      <c r="A941" s="442" t="s">
        <v>1742</v>
      </c>
      <c r="B941" s="311" t="s">
        <v>1743</v>
      </c>
      <c r="C941" s="312">
        <v>0</v>
      </c>
      <c r="D941" s="312">
        <v>0</v>
      </c>
      <c r="E941" s="308" t="str">
        <f t="shared" si="46"/>
        <v/>
      </c>
      <c r="F941" s="440" t="str">
        <f t="shared" si="47"/>
        <v>否</v>
      </c>
      <c r="G941" s="441" t="str">
        <f t="shared" si="48"/>
        <v>项</v>
      </c>
    </row>
    <row r="942" ht="36" customHeight="1" spans="1:7">
      <c r="A942" s="442" t="s">
        <v>1744</v>
      </c>
      <c r="B942" s="311" t="s">
        <v>1745</v>
      </c>
      <c r="C942" s="312">
        <v>0</v>
      </c>
      <c r="D942" s="312">
        <v>0</v>
      </c>
      <c r="E942" s="308" t="str">
        <f t="shared" si="46"/>
        <v/>
      </c>
      <c r="F942" s="440" t="str">
        <f t="shared" si="47"/>
        <v>否</v>
      </c>
      <c r="G942" s="441" t="str">
        <f t="shared" si="48"/>
        <v>项</v>
      </c>
    </row>
    <row r="943" ht="36" customHeight="1" spans="1:7">
      <c r="A943" s="439" t="s">
        <v>1746</v>
      </c>
      <c r="B943" s="306" t="s">
        <v>1747</v>
      </c>
      <c r="C943" s="307">
        <f>SUM(C944:C945)</f>
        <v>0</v>
      </c>
      <c r="D943" s="307">
        <f>SUM(D944:D945)</f>
        <v>0</v>
      </c>
      <c r="E943" s="308" t="str">
        <f t="shared" si="46"/>
        <v/>
      </c>
      <c r="F943" s="440" t="str">
        <f t="shared" si="47"/>
        <v>否</v>
      </c>
      <c r="G943" s="441" t="str">
        <f t="shared" si="48"/>
        <v>款</v>
      </c>
    </row>
    <row r="944" ht="36" customHeight="1" spans="1:7">
      <c r="A944" s="442" t="s">
        <v>1748</v>
      </c>
      <c r="B944" s="311" t="s">
        <v>1749</v>
      </c>
      <c r="C944" s="312">
        <v>0</v>
      </c>
      <c r="D944" s="312">
        <v>0</v>
      </c>
      <c r="E944" s="308" t="str">
        <f t="shared" si="46"/>
        <v/>
      </c>
      <c r="F944" s="440" t="str">
        <f t="shared" si="47"/>
        <v>否</v>
      </c>
      <c r="G944" s="441" t="str">
        <f t="shared" si="48"/>
        <v>项</v>
      </c>
    </row>
    <row r="945" ht="36" customHeight="1" spans="1:7">
      <c r="A945" s="442" t="s">
        <v>1750</v>
      </c>
      <c r="B945" s="311" t="s">
        <v>1751</v>
      </c>
      <c r="C945" s="312"/>
      <c r="D945" s="312"/>
      <c r="E945" s="308" t="str">
        <f t="shared" si="46"/>
        <v/>
      </c>
      <c r="F945" s="440" t="str">
        <f t="shared" si="47"/>
        <v>否</v>
      </c>
      <c r="G945" s="441" t="str">
        <f t="shared" si="48"/>
        <v>项</v>
      </c>
    </row>
    <row r="946" ht="36" customHeight="1" spans="1:7">
      <c r="A946" s="439" t="s">
        <v>94</v>
      </c>
      <c r="B946" s="306" t="s">
        <v>95</v>
      </c>
      <c r="C946" s="307">
        <f>SUM(C947,C970,C980,C990,C995,C1002,C1007)</f>
        <v>1976</v>
      </c>
      <c r="D946" s="307">
        <f>SUM(D947,D970,D980,D990,D995,D1002,D1007)</f>
        <v>4246</v>
      </c>
      <c r="E946" s="308">
        <f t="shared" si="46"/>
        <v>1.149</v>
      </c>
      <c r="F946" s="440" t="str">
        <f t="shared" si="47"/>
        <v>是</v>
      </c>
      <c r="G946" s="441" t="str">
        <f t="shared" si="48"/>
        <v>类</v>
      </c>
    </row>
    <row r="947" ht="36" customHeight="1" spans="1:7">
      <c r="A947" s="439" t="s">
        <v>1752</v>
      </c>
      <c r="B947" s="306" t="s">
        <v>1753</v>
      </c>
      <c r="C947" s="307">
        <f>SUM(C948:C969)</f>
        <v>1743</v>
      </c>
      <c r="D947" s="307">
        <f>SUM(D948:D969)</f>
        <v>3006</v>
      </c>
      <c r="E947" s="308">
        <f t="shared" si="46"/>
        <v>0.725</v>
      </c>
      <c r="F947" s="440" t="str">
        <f t="shared" si="47"/>
        <v>是</v>
      </c>
      <c r="G947" s="441" t="str">
        <f t="shared" si="48"/>
        <v>款</v>
      </c>
    </row>
    <row r="948" ht="36" customHeight="1" spans="1:7">
      <c r="A948" s="442" t="s">
        <v>1754</v>
      </c>
      <c r="B948" s="311" t="s">
        <v>141</v>
      </c>
      <c r="C948" s="443">
        <v>273</v>
      </c>
      <c r="D948" s="445">
        <v>270</v>
      </c>
      <c r="E948" s="313">
        <f t="shared" si="46"/>
        <v>-0.011</v>
      </c>
      <c r="F948" s="440" t="str">
        <f t="shared" si="47"/>
        <v>是</v>
      </c>
      <c r="G948" s="441" t="str">
        <f t="shared" si="48"/>
        <v>项</v>
      </c>
    </row>
    <row r="949" ht="36" customHeight="1" spans="1:7">
      <c r="A949" s="442" t="s">
        <v>1755</v>
      </c>
      <c r="B949" s="311" t="s">
        <v>143</v>
      </c>
      <c r="C949" s="312"/>
      <c r="D949" s="312"/>
      <c r="E949" s="313" t="str">
        <f t="shared" si="46"/>
        <v/>
      </c>
      <c r="F949" s="440" t="str">
        <f t="shared" si="47"/>
        <v>否</v>
      </c>
      <c r="G949" s="441" t="str">
        <f t="shared" si="48"/>
        <v>项</v>
      </c>
    </row>
    <row r="950" ht="36" customHeight="1" spans="1:7">
      <c r="A950" s="442" t="s">
        <v>1756</v>
      </c>
      <c r="B950" s="311" t="s">
        <v>145</v>
      </c>
      <c r="C950" s="312"/>
      <c r="D950" s="312"/>
      <c r="E950" s="313" t="str">
        <f t="shared" si="46"/>
        <v/>
      </c>
      <c r="F950" s="440" t="str">
        <f t="shared" si="47"/>
        <v>否</v>
      </c>
      <c r="G950" s="441" t="str">
        <f t="shared" si="48"/>
        <v>项</v>
      </c>
    </row>
    <row r="951" ht="36" customHeight="1" spans="1:7">
      <c r="A951" s="442" t="s">
        <v>1757</v>
      </c>
      <c r="B951" s="311" t="s">
        <v>1758</v>
      </c>
      <c r="C951" s="443">
        <v>1229</v>
      </c>
      <c r="D951" s="445">
        <v>1111</v>
      </c>
      <c r="E951" s="313">
        <f t="shared" si="46"/>
        <v>-0.096</v>
      </c>
      <c r="F951" s="440" t="str">
        <f t="shared" si="47"/>
        <v>是</v>
      </c>
      <c r="G951" s="441" t="str">
        <f t="shared" si="48"/>
        <v>项</v>
      </c>
    </row>
    <row r="952" ht="36" customHeight="1" spans="1:7">
      <c r="A952" s="442" t="s">
        <v>1759</v>
      </c>
      <c r="B952" s="311" t="s">
        <v>1760</v>
      </c>
      <c r="C952" s="312"/>
      <c r="D952" s="445">
        <v>1384</v>
      </c>
      <c r="E952" s="313" t="str">
        <f t="shared" si="46"/>
        <v/>
      </c>
      <c r="F952" s="440" t="str">
        <f t="shared" si="47"/>
        <v>是</v>
      </c>
      <c r="G952" s="441" t="str">
        <f t="shared" si="48"/>
        <v>项</v>
      </c>
    </row>
    <row r="953" ht="36" customHeight="1" spans="1:7">
      <c r="A953" s="442" t="s">
        <v>1761</v>
      </c>
      <c r="B953" s="311" t="s">
        <v>1762</v>
      </c>
      <c r="C953" s="312"/>
      <c r="D953" s="312"/>
      <c r="E953" s="308" t="str">
        <f t="shared" si="46"/>
        <v/>
      </c>
      <c r="F953" s="440" t="str">
        <f t="shared" si="47"/>
        <v>否</v>
      </c>
      <c r="G953" s="441" t="str">
        <f t="shared" si="48"/>
        <v>项</v>
      </c>
    </row>
    <row r="954" ht="36" customHeight="1" spans="1:7">
      <c r="A954" s="442" t="s">
        <v>1763</v>
      </c>
      <c r="B954" s="311" t="s">
        <v>1764</v>
      </c>
      <c r="C954" s="312"/>
      <c r="D954" s="312"/>
      <c r="E954" s="308" t="str">
        <f t="shared" si="46"/>
        <v/>
      </c>
      <c r="F954" s="440" t="str">
        <f t="shared" si="47"/>
        <v>否</v>
      </c>
      <c r="G954" s="441" t="str">
        <f t="shared" si="48"/>
        <v>项</v>
      </c>
    </row>
    <row r="955" ht="36" customHeight="1" spans="1:7">
      <c r="A955" s="442" t="s">
        <v>1765</v>
      </c>
      <c r="B955" s="311" t="s">
        <v>1766</v>
      </c>
      <c r="C955" s="312">
        <v>0</v>
      </c>
      <c r="D955" s="312">
        <v>0</v>
      </c>
      <c r="E955" s="308" t="str">
        <f t="shared" si="46"/>
        <v/>
      </c>
      <c r="F955" s="440" t="str">
        <f t="shared" si="47"/>
        <v>否</v>
      </c>
      <c r="G955" s="441" t="str">
        <f t="shared" si="48"/>
        <v>项</v>
      </c>
    </row>
    <row r="956" ht="36" customHeight="1" spans="1:7">
      <c r="A956" s="442" t="s">
        <v>1767</v>
      </c>
      <c r="B956" s="311" t="s">
        <v>1768</v>
      </c>
      <c r="C956" s="312"/>
      <c r="D956" s="312"/>
      <c r="E956" s="308" t="str">
        <f t="shared" si="46"/>
        <v/>
      </c>
      <c r="F956" s="440" t="str">
        <f t="shared" si="47"/>
        <v>否</v>
      </c>
      <c r="G956" s="441" t="str">
        <f t="shared" si="48"/>
        <v>项</v>
      </c>
    </row>
    <row r="957" ht="36" customHeight="1" spans="1:7">
      <c r="A957" s="442" t="s">
        <v>1769</v>
      </c>
      <c r="B957" s="311" t="s">
        <v>1770</v>
      </c>
      <c r="C957" s="312"/>
      <c r="D957" s="312"/>
      <c r="E957" s="308" t="str">
        <f t="shared" si="46"/>
        <v/>
      </c>
      <c r="F957" s="440" t="str">
        <f t="shared" si="47"/>
        <v>否</v>
      </c>
      <c r="G957" s="441" t="str">
        <f t="shared" si="48"/>
        <v>项</v>
      </c>
    </row>
    <row r="958" ht="36" customHeight="1" spans="1:7">
      <c r="A958" s="442" t="s">
        <v>1771</v>
      </c>
      <c r="B958" s="311" t="s">
        <v>1772</v>
      </c>
      <c r="C958" s="312"/>
      <c r="D958" s="312"/>
      <c r="E958" s="308" t="str">
        <f t="shared" si="46"/>
        <v/>
      </c>
      <c r="F958" s="440" t="str">
        <f t="shared" si="47"/>
        <v>否</v>
      </c>
      <c r="G958" s="441" t="str">
        <f t="shared" si="48"/>
        <v>项</v>
      </c>
    </row>
    <row r="959" ht="36" customHeight="1" spans="1:7">
      <c r="A959" s="442" t="s">
        <v>1773</v>
      </c>
      <c r="B959" s="311" t="s">
        <v>1774</v>
      </c>
      <c r="C959" s="312"/>
      <c r="D959" s="312"/>
      <c r="E959" s="308" t="str">
        <f t="shared" si="46"/>
        <v/>
      </c>
      <c r="F959" s="440" t="str">
        <f t="shared" si="47"/>
        <v>否</v>
      </c>
      <c r="G959" s="441" t="str">
        <f t="shared" si="48"/>
        <v>项</v>
      </c>
    </row>
    <row r="960" ht="36" customHeight="1" spans="1:7">
      <c r="A960" s="442" t="s">
        <v>1775</v>
      </c>
      <c r="B960" s="311" t="s">
        <v>1776</v>
      </c>
      <c r="C960" s="312"/>
      <c r="D960" s="312"/>
      <c r="E960" s="308" t="str">
        <f t="shared" si="46"/>
        <v/>
      </c>
      <c r="F960" s="440" t="str">
        <f t="shared" si="47"/>
        <v>否</v>
      </c>
      <c r="G960" s="441" t="str">
        <f t="shared" si="48"/>
        <v>项</v>
      </c>
    </row>
    <row r="961" ht="36" customHeight="1" spans="1:7">
      <c r="A961" s="442" t="s">
        <v>1777</v>
      </c>
      <c r="B961" s="311" t="s">
        <v>1778</v>
      </c>
      <c r="C961" s="312"/>
      <c r="D961" s="312"/>
      <c r="E961" s="308" t="str">
        <f t="shared" si="46"/>
        <v/>
      </c>
      <c r="F961" s="440" t="str">
        <f t="shared" si="47"/>
        <v>否</v>
      </c>
      <c r="G961" s="441" t="str">
        <f t="shared" si="48"/>
        <v>项</v>
      </c>
    </row>
    <row r="962" ht="36" customHeight="1" spans="1:7">
      <c r="A962" s="442" t="s">
        <v>1779</v>
      </c>
      <c r="B962" s="311" t="s">
        <v>1780</v>
      </c>
      <c r="C962" s="312"/>
      <c r="D962" s="312"/>
      <c r="E962" s="308" t="str">
        <f t="shared" ref="E962:E1025" si="49">IFERROR(D962/C962-1,"")</f>
        <v/>
      </c>
      <c r="F962" s="440" t="str">
        <f t="shared" si="47"/>
        <v>否</v>
      </c>
      <c r="G962" s="441" t="str">
        <f t="shared" si="48"/>
        <v>项</v>
      </c>
    </row>
    <row r="963" ht="36" customHeight="1" spans="1:7">
      <c r="A963" s="442" t="s">
        <v>1781</v>
      </c>
      <c r="B963" s="311" t="s">
        <v>1782</v>
      </c>
      <c r="C963" s="312">
        <v>0</v>
      </c>
      <c r="D963" s="312">
        <v>0</v>
      </c>
      <c r="E963" s="308" t="str">
        <f t="shared" si="49"/>
        <v/>
      </c>
      <c r="F963" s="440" t="str">
        <f t="shared" si="47"/>
        <v>否</v>
      </c>
      <c r="G963" s="441" t="str">
        <f t="shared" si="48"/>
        <v>项</v>
      </c>
    </row>
    <row r="964" ht="36" customHeight="1" spans="1:7">
      <c r="A964" s="442" t="s">
        <v>1783</v>
      </c>
      <c r="B964" s="311" t="s">
        <v>1784</v>
      </c>
      <c r="C964" s="312"/>
      <c r="D964" s="312"/>
      <c r="E964" s="308" t="str">
        <f t="shared" si="49"/>
        <v/>
      </c>
      <c r="F964" s="440" t="str">
        <f t="shared" si="47"/>
        <v>否</v>
      </c>
      <c r="G964" s="441" t="str">
        <f t="shared" si="48"/>
        <v>项</v>
      </c>
    </row>
    <row r="965" ht="36" customHeight="1" spans="1:7">
      <c r="A965" s="442" t="s">
        <v>1785</v>
      </c>
      <c r="B965" s="311" t="s">
        <v>1786</v>
      </c>
      <c r="C965" s="312">
        <v>0</v>
      </c>
      <c r="D965" s="312">
        <v>0</v>
      </c>
      <c r="E965" s="308" t="str">
        <f t="shared" si="49"/>
        <v/>
      </c>
      <c r="F965" s="440" t="str">
        <f t="shared" ref="F965:F1028" si="50">IF(LEN(A965)=3,"是",IF(B965&lt;&gt;"",IF(SUM(C965:D965)&lt;&gt;0,"是","否"),"是"))</f>
        <v>否</v>
      </c>
      <c r="G965" s="441" t="str">
        <f t="shared" ref="G965:G1028" si="51">IF(LEN(A965)=3,"类",IF(LEN(A965)=5,"款","项"))</f>
        <v>项</v>
      </c>
    </row>
    <row r="966" ht="36" customHeight="1" spans="1:7">
      <c r="A966" s="442" t="s">
        <v>1787</v>
      </c>
      <c r="B966" s="311" t="s">
        <v>1788</v>
      </c>
      <c r="C966" s="312"/>
      <c r="D966" s="312"/>
      <c r="E966" s="308" t="str">
        <f t="shared" si="49"/>
        <v/>
      </c>
      <c r="F966" s="440" t="str">
        <f t="shared" si="50"/>
        <v>否</v>
      </c>
      <c r="G966" s="441" t="str">
        <f t="shared" si="51"/>
        <v>项</v>
      </c>
    </row>
    <row r="967" ht="36" customHeight="1" spans="1:7">
      <c r="A967" s="442" t="s">
        <v>1789</v>
      </c>
      <c r="B967" s="311" t="s">
        <v>1790</v>
      </c>
      <c r="C967" s="312"/>
      <c r="D967" s="312"/>
      <c r="E967" s="308" t="str">
        <f t="shared" si="49"/>
        <v/>
      </c>
      <c r="F967" s="440" t="str">
        <f t="shared" si="50"/>
        <v>否</v>
      </c>
      <c r="G967" s="441" t="str">
        <f t="shared" si="51"/>
        <v>项</v>
      </c>
    </row>
    <row r="968" ht="36" customHeight="1" spans="1:7">
      <c r="A968" s="442" t="s">
        <v>1791</v>
      </c>
      <c r="B968" s="311" t="s">
        <v>1792</v>
      </c>
      <c r="C968" s="312"/>
      <c r="D968" s="312"/>
      <c r="E968" s="308" t="str">
        <f t="shared" si="49"/>
        <v/>
      </c>
      <c r="F968" s="440" t="str">
        <f t="shared" si="50"/>
        <v>否</v>
      </c>
      <c r="G968" s="441" t="str">
        <f t="shared" si="51"/>
        <v>项</v>
      </c>
    </row>
    <row r="969" ht="36" customHeight="1" spans="1:7">
      <c r="A969" s="442" t="s">
        <v>1793</v>
      </c>
      <c r="B969" s="311" t="s">
        <v>1794</v>
      </c>
      <c r="C969" s="443">
        <v>241</v>
      </c>
      <c r="D969" s="445">
        <v>241</v>
      </c>
      <c r="E969" s="308">
        <f t="shared" si="49"/>
        <v>0</v>
      </c>
      <c r="F969" s="440" t="str">
        <f t="shared" si="50"/>
        <v>是</v>
      </c>
      <c r="G969" s="441" t="str">
        <f t="shared" si="51"/>
        <v>项</v>
      </c>
    </row>
    <row r="970" ht="36" customHeight="1" spans="1:7">
      <c r="A970" s="439" t="s">
        <v>1795</v>
      </c>
      <c r="B970" s="306" t="s">
        <v>1796</v>
      </c>
      <c r="C970" s="307">
        <f>SUM(C971:C979)</f>
        <v>0</v>
      </c>
      <c r="D970" s="307">
        <f>SUM(D971:D979)</f>
        <v>0</v>
      </c>
      <c r="E970" s="308" t="str">
        <f t="shared" si="49"/>
        <v/>
      </c>
      <c r="F970" s="440" t="str">
        <f t="shared" si="50"/>
        <v>否</v>
      </c>
      <c r="G970" s="441" t="str">
        <f t="shared" si="51"/>
        <v>款</v>
      </c>
    </row>
    <row r="971" ht="36" customHeight="1" spans="1:7">
      <c r="A971" s="442" t="s">
        <v>1797</v>
      </c>
      <c r="B971" s="311" t="s">
        <v>141</v>
      </c>
      <c r="C971" s="312">
        <v>0</v>
      </c>
      <c r="D971" s="312">
        <v>0</v>
      </c>
      <c r="E971" s="308" t="str">
        <f t="shared" si="49"/>
        <v/>
      </c>
      <c r="F971" s="440" t="str">
        <f t="shared" si="50"/>
        <v>否</v>
      </c>
      <c r="G971" s="441" t="str">
        <f t="shared" si="51"/>
        <v>项</v>
      </c>
    </row>
    <row r="972" ht="36" customHeight="1" spans="1:7">
      <c r="A972" s="442" t="s">
        <v>1798</v>
      </c>
      <c r="B972" s="311" t="s">
        <v>143</v>
      </c>
      <c r="C972" s="312">
        <v>0</v>
      </c>
      <c r="D972" s="312">
        <v>0</v>
      </c>
      <c r="E972" s="308" t="str">
        <f t="shared" si="49"/>
        <v/>
      </c>
      <c r="F972" s="440" t="str">
        <f t="shared" si="50"/>
        <v>否</v>
      </c>
      <c r="G972" s="441" t="str">
        <f t="shared" si="51"/>
        <v>项</v>
      </c>
    </row>
    <row r="973" ht="36" customHeight="1" spans="1:7">
      <c r="A973" s="442" t="s">
        <v>1799</v>
      </c>
      <c r="B973" s="311" t="s">
        <v>145</v>
      </c>
      <c r="C973" s="312">
        <v>0</v>
      </c>
      <c r="D973" s="312">
        <v>0</v>
      </c>
      <c r="E973" s="308" t="str">
        <f t="shared" si="49"/>
        <v/>
      </c>
      <c r="F973" s="440" t="str">
        <f t="shared" si="50"/>
        <v>否</v>
      </c>
      <c r="G973" s="441" t="str">
        <f t="shared" si="51"/>
        <v>项</v>
      </c>
    </row>
    <row r="974" ht="36" customHeight="1" spans="1:7">
      <c r="A974" s="442" t="s">
        <v>1800</v>
      </c>
      <c r="B974" s="311" t="s">
        <v>1801</v>
      </c>
      <c r="C974" s="312"/>
      <c r="D974" s="312"/>
      <c r="E974" s="308" t="str">
        <f t="shared" si="49"/>
        <v/>
      </c>
      <c r="F974" s="440" t="str">
        <f t="shared" si="50"/>
        <v>否</v>
      </c>
      <c r="G974" s="441" t="str">
        <f t="shared" si="51"/>
        <v>项</v>
      </c>
    </row>
    <row r="975" ht="36" customHeight="1" spans="1:7">
      <c r="A975" s="442" t="s">
        <v>1802</v>
      </c>
      <c r="B975" s="311" t="s">
        <v>1803</v>
      </c>
      <c r="C975" s="312">
        <v>0</v>
      </c>
      <c r="D975" s="312">
        <v>0</v>
      </c>
      <c r="E975" s="308" t="str">
        <f t="shared" si="49"/>
        <v/>
      </c>
      <c r="F975" s="440" t="str">
        <f t="shared" si="50"/>
        <v>否</v>
      </c>
      <c r="G975" s="441" t="str">
        <f t="shared" si="51"/>
        <v>项</v>
      </c>
    </row>
    <row r="976" ht="36" customHeight="1" spans="1:7">
      <c r="A976" s="442" t="s">
        <v>1804</v>
      </c>
      <c r="B976" s="311" t="s">
        <v>1805</v>
      </c>
      <c r="C976" s="312"/>
      <c r="D976" s="312"/>
      <c r="E976" s="308" t="str">
        <f t="shared" si="49"/>
        <v/>
      </c>
      <c r="F976" s="440" t="str">
        <f t="shared" si="50"/>
        <v>否</v>
      </c>
      <c r="G976" s="441" t="str">
        <f t="shared" si="51"/>
        <v>项</v>
      </c>
    </row>
    <row r="977" ht="36" customHeight="1" spans="1:7">
      <c r="A977" s="442" t="s">
        <v>1806</v>
      </c>
      <c r="B977" s="311" t="s">
        <v>1807</v>
      </c>
      <c r="C977" s="312"/>
      <c r="D977" s="312"/>
      <c r="E977" s="308" t="str">
        <f t="shared" si="49"/>
        <v/>
      </c>
      <c r="F977" s="440" t="str">
        <f t="shared" si="50"/>
        <v>否</v>
      </c>
      <c r="G977" s="441" t="str">
        <f t="shared" si="51"/>
        <v>项</v>
      </c>
    </row>
    <row r="978" ht="36" customHeight="1" spans="1:7">
      <c r="A978" s="442" t="s">
        <v>1808</v>
      </c>
      <c r="B978" s="311" t="s">
        <v>1809</v>
      </c>
      <c r="C978" s="312">
        <v>0</v>
      </c>
      <c r="D978" s="312">
        <v>0</v>
      </c>
      <c r="E978" s="308" t="str">
        <f t="shared" si="49"/>
        <v/>
      </c>
      <c r="F978" s="440" t="str">
        <f t="shared" si="50"/>
        <v>否</v>
      </c>
      <c r="G978" s="441" t="str">
        <f t="shared" si="51"/>
        <v>项</v>
      </c>
    </row>
    <row r="979" ht="36" customHeight="1" spans="1:7">
      <c r="A979" s="442" t="s">
        <v>1810</v>
      </c>
      <c r="B979" s="311" t="s">
        <v>1811</v>
      </c>
      <c r="C979" s="312"/>
      <c r="D979" s="312"/>
      <c r="E979" s="308" t="str">
        <f t="shared" si="49"/>
        <v/>
      </c>
      <c r="F979" s="440" t="str">
        <f t="shared" si="50"/>
        <v>否</v>
      </c>
      <c r="G979" s="441" t="str">
        <f t="shared" si="51"/>
        <v>项</v>
      </c>
    </row>
    <row r="980" ht="36" customHeight="1" spans="1:7">
      <c r="A980" s="439" t="s">
        <v>1812</v>
      </c>
      <c r="B980" s="306" t="s">
        <v>1813</v>
      </c>
      <c r="C980" s="307">
        <f>SUM(C981:C989)</f>
        <v>6</v>
      </c>
      <c r="D980" s="307">
        <f>SUM(D981:D989)</f>
        <v>6</v>
      </c>
      <c r="E980" s="308">
        <f t="shared" si="49"/>
        <v>0</v>
      </c>
      <c r="F980" s="440" t="str">
        <f t="shared" si="50"/>
        <v>是</v>
      </c>
      <c r="G980" s="441" t="str">
        <f t="shared" si="51"/>
        <v>款</v>
      </c>
    </row>
    <row r="981" ht="36" customHeight="1" spans="1:7">
      <c r="A981" s="442" t="s">
        <v>1814</v>
      </c>
      <c r="B981" s="311" t="s">
        <v>141</v>
      </c>
      <c r="C981" s="312">
        <v>0</v>
      </c>
      <c r="D981" s="312">
        <v>0</v>
      </c>
      <c r="E981" s="308" t="str">
        <f t="shared" si="49"/>
        <v/>
      </c>
      <c r="F981" s="440" t="str">
        <f t="shared" si="50"/>
        <v>否</v>
      </c>
      <c r="G981" s="441" t="str">
        <f t="shared" si="51"/>
        <v>项</v>
      </c>
    </row>
    <row r="982" ht="36" customHeight="1" spans="1:7">
      <c r="A982" s="442" t="s">
        <v>1815</v>
      </c>
      <c r="B982" s="311" t="s">
        <v>143</v>
      </c>
      <c r="C982" s="312">
        <v>0</v>
      </c>
      <c r="D982" s="312">
        <v>0</v>
      </c>
      <c r="E982" s="308" t="str">
        <f t="shared" si="49"/>
        <v/>
      </c>
      <c r="F982" s="440" t="str">
        <f t="shared" si="50"/>
        <v>否</v>
      </c>
      <c r="G982" s="441" t="str">
        <f t="shared" si="51"/>
        <v>项</v>
      </c>
    </row>
    <row r="983" ht="36" customHeight="1" spans="1:7">
      <c r="A983" s="442" t="s">
        <v>1816</v>
      </c>
      <c r="B983" s="311" t="s">
        <v>145</v>
      </c>
      <c r="C983" s="312">
        <v>0</v>
      </c>
      <c r="D983" s="312">
        <v>0</v>
      </c>
      <c r="E983" s="308" t="str">
        <f t="shared" si="49"/>
        <v/>
      </c>
      <c r="F983" s="440" t="str">
        <f t="shared" si="50"/>
        <v>否</v>
      </c>
      <c r="G983" s="441" t="str">
        <f t="shared" si="51"/>
        <v>项</v>
      </c>
    </row>
    <row r="984" ht="36" customHeight="1" spans="1:7">
      <c r="A984" s="442" t="s">
        <v>1817</v>
      </c>
      <c r="B984" s="311" t="s">
        <v>1818</v>
      </c>
      <c r="C984" s="443">
        <v>6</v>
      </c>
      <c r="D984" s="445">
        <v>6</v>
      </c>
      <c r="E984" s="308">
        <f t="shared" si="49"/>
        <v>0</v>
      </c>
      <c r="F984" s="440" t="str">
        <f t="shared" si="50"/>
        <v>是</v>
      </c>
      <c r="G984" s="441" t="str">
        <f t="shared" si="51"/>
        <v>项</v>
      </c>
    </row>
    <row r="985" ht="36" customHeight="1" spans="1:7">
      <c r="A985" s="442" t="s">
        <v>1819</v>
      </c>
      <c r="B985" s="311" t="s">
        <v>1820</v>
      </c>
      <c r="C985" s="312">
        <v>0</v>
      </c>
      <c r="D985" s="312">
        <v>0</v>
      </c>
      <c r="E985" s="308" t="str">
        <f t="shared" si="49"/>
        <v/>
      </c>
      <c r="F985" s="440" t="str">
        <f t="shared" si="50"/>
        <v>否</v>
      </c>
      <c r="G985" s="441" t="str">
        <f t="shared" si="51"/>
        <v>项</v>
      </c>
    </row>
    <row r="986" ht="36" customHeight="1" spans="1:7">
      <c r="A986" s="442" t="s">
        <v>1821</v>
      </c>
      <c r="B986" s="311" t="s">
        <v>1822</v>
      </c>
      <c r="C986" s="312">
        <v>0</v>
      </c>
      <c r="D986" s="312">
        <v>0</v>
      </c>
      <c r="E986" s="308" t="str">
        <f t="shared" si="49"/>
        <v/>
      </c>
      <c r="F986" s="440" t="str">
        <f t="shared" si="50"/>
        <v>否</v>
      </c>
      <c r="G986" s="441" t="str">
        <f t="shared" si="51"/>
        <v>项</v>
      </c>
    </row>
    <row r="987" ht="36" customHeight="1" spans="1:7">
      <c r="A987" s="442" t="s">
        <v>1823</v>
      </c>
      <c r="B987" s="311" t="s">
        <v>1824</v>
      </c>
      <c r="C987" s="312"/>
      <c r="D987" s="312"/>
      <c r="E987" s="308" t="str">
        <f t="shared" si="49"/>
        <v/>
      </c>
      <c r="F987" s="440" t="str">
        <f t="shared" si="50"/>
        <v>否</v>
      </c>
      <c r="G987" s="441" t="str">
        <f t="shared" si="51"/>
        <v>项</v>
      </c>
    </row>
    <row r="988" ht="36" customHeight="1" spans="1:7">
      <c r="A988" s="442" t="s">
        <v>1825</v>
      </c>
      <c r="B988" s="311" t="s">
        <v>1826</v>
      </c>
      <c r="C988" s="312"/>
      <c r="D988" s="312"/>
      <c r="E988" s="308" t="str">
        <f t="shared" si="49"/>
        <v/>
      </c>
      <c r="F988" s="440" t="str">
        <f t="shared" si="50"/>
        <v>否</v>
      </c>
      <c r="G988" s="441" t="str">
        <f t="shared" si="51"/>
        <v>项</v>
      </c>
    </row>
    <row r="989" ht="36" customHeight="1" spans="1:7">
      <c r="A989" s="442" t="s">
        <v>1827</v>
      </c>
      <c r="B989" s="311" t="s">
        <v>1828</v>
      </c>
      <c r="C989" s="312"/>
      <c r="D989" s="312"/>
      <c r="E989" s="308" t="str">
        <f t="shared" si="49"/>
        <v/>
      </c>
      <c r="F989" s="440" t="str">
        <f t="shared" si="50"/>
        <v>否</v>
      </c>
      <c r="G989" s="441" t="str">
        <f t="shared" si="51"/>
        <v>项</v>
      </c>
    </row>
    <row r="990" ht="36" customHeight="1" spans="1:7">
      <c r="A990" s="439" t="s">
        <v>1829</v>
      </c>
      <c r="B990" s="306" t="s">
        <v>1830</v>
      </c>
      <c r="C990" s="307">
        <f>SUM(C991:C994)</f>
        <v>0</v>
      </c>
      <c r="D990" s="307">
        <f>SUM(D991:D994)</f>
        <v>0</v>
      </c>
      <c r="E990" s="308" t="str">
        <f t="shared" si="49"/>
        <v/>
      </c>
      <c r="F990" s="440" t="str">
        <f t="shared" si="50"/>
        <v>否</v>
      </c>
      <c r="G990" s="441" t="str">
        <f t="shared" si="51"/>
        <v>款</v>
      </c>
    </row>
    <row r="991" ht="36" customHeight="1" spans="1:7">
      <c r="A991" s="442" t="s">
        <v>1831</v>
      </c>
      <c r="B991" s="311" t="s">
        <v>1832</v>
      </c>
      <c r="C991" s="312">
        <v>0</v>
      </c>
      <c r="D991" s="312">
        <v>0</v>
      </c>
      <c r="E991" s="308" t="str">
        <f t="shared" si="49"/>
        <v/>
      </c>
      <c r="F991" s="440" t="str">
        <f t="shared" si="50"/>
        <v>否</v>
      </c>
      <c r="G991" s="441" t="str">
        <f t="shared" si="51"/>
        <v>项</v>
      </c>
    </row>
    <row r="992" ht="36" customHeight="1" spans="1:7">
      <c r="A992" s="442" t="s">
        <v>1833</v>
      </c>
      <c r="B992" s="311" t="s">
        <v>1834</v>
      </c>
      <c r="C992" s="312">
        <v>0</v>
      </c>
      <c r="D992" s="312">
        <v>0</v>
      </c>
      <c r="E992" s="308" t="str">
        <f t="shared" si="49"/>
        <v/>
      </c>
      <c r="F992" s="440" t="str">
        <f t="shared" si="50"/>
        <v>否</v>
      </c>
      <c r="G992" s="441" t="str">
        <f t="shared" si="51"/>
        <v>项</v>
      </c>
    </row>
    <row r="993" ht="36" customHeight="1" spans="1:7">
      <c r="A993" s="442" t="s">
        <v>1835</v>
      </c>
      <c r="B993" s="311" t="s">
        <v>1836</v>
      </c>
      <c r="C993" s="312">
        <v>0</v>
      </c>
      <c r="D993" s="312">
        <v>0</v>
      </c>
      <c r="E993" s="308" t="str">
        <f t="shared" si="49"/>
        <v/>
      </c>
      <c r="F993" s="440" t="str">
        <f t="shared" si="50"/>
        <v>否</v>
      </c>
      <c r="G993" s="441" t="str">
        <f t="shared" si="51"/>
        <v>项</v>
      </c>
    </row>
    <row r="994" ht="36" customHeight="1" spans="1:7">
      <c r="A994" s="442" t="s">
        <v>1837</v>
      </c>
      <c r="B994" s="311" t="s">
        <v>1838</v>
      </c>
      <c r="C994" s="312">
        <v>0</v>
      </c>
      <c r="D994" s="312">
        <v>0</v>
      </c>
      <c r="E994" s="308" t="str">
        <f t="shared" si="49"/>
        <v/>
      </c>
      <c r="F994" s="440" t="str">
        <f t="shared" si="50"/>
        <v>否</v>
      </c>
      <c r="G994" s="441" t="str">
        <f t="shared" si="51"/>
        <v>项</v>
      </c>
    </row>
    <row r="995" ht="36" customHeight="1" spans="1:7">
      <c r="A995" s="439" t="s">
        <v>1839</v>
      </c>
      <c r="B995" s="306" t="s">
        <v>1840</v>
      </c>
      <c r="C995" s="307">
        <f>SUM(C996:C1001)</f>
        <v>0</v>
      </c>
      <c r="D995" s="307">
        <f>SUM(D996:D1001)</f>
        <v>0</v>
      </c>
      <c r="E995" s="308" t="str">
        <f t="shared" si="49"/>
        <v/>
      </c>
      <c r="F995" s="440" t="str">
        <f t="shared" si="50"/>
        <v>否</v>
      </c>
      <c r="G995" s="441" t="str">
        <f t="shared" si="51"/>
        <v>款</v>
      </c>
    </row>
    <row r="996" ht="36" customHeight="1" spans="1:7">
      <c r="A996" s="442" t="s">
        <v>1841</v>
      </c>
      <c r="B996" s="311" t="s">
        <v>141</v>
      </c>
      <c r="C996" s="312">
        <v>0</v>
      </c>
      <c r="D996" s="312">
        <v>0</v>
      </c>
      <c r="E996" s="308" t="str">
        <f t="shared" si="49"/>
        <v/>
      </c>
      <c r="F996" s="440" t="str">
        <f t="shared" si="50"/>
        <v>否</v>
      </c>
      <c r="G996" s="441" t="str">
        <f t="shared" si="51"/>
        <v>项</v>
      </c>
    </row>
    <row r="997" ht="36" customHeight="1" spans="1:7">
      <c r="A997" s="442" t="s">
        <v>1842</v>
      </c>
      <c r="B997" s="311" t="s">
        <v>143</v>
      </c>
      <c r="C997" s="312">
        <v>0</v>
      </c>
      <c r="D997" s="312">
        <v>0</v>
      </c>
      <c r="E997" s="308" t="str">
        <f t="shared" si="49"/>
        <v/>
      </c>
      <c r="F997" s="440" t="str">
        <f t="shared" si="50"/>
        <v>否</v>
      </c>
      <c r="G997" s="441" t="str">
        <f t="shared" si="51"/>
        <v>项</v>
      </c>
    </row>
    <row r="998" ht="36" customHeight="1" spans="1:7">
      <c r="A998" s="442" t="s">
        <v>1843</v>
      </c>
      <c r="B998" s="311" t="s">
        <v>145</v>
      </c>
      <c r="C998" s="312">
        <v>0</v>
      </c>
      <c r="D998" s="312">
        <v>0</v>
      </c>
      <c r="E998" s="308" t="str">
        <f t="shared" si="49"/>
        <v/>
      </c>
      <c r="F998" s="440" t="str">
        <f t="shared" si="50"/>
        <v>否</v>
      </c>
      <c r="G998" s="441" t="str">
        <f t="shared" si="51"/>
        <v>项</v>
      </c>
    </row>
    <row r="999" ht="36" customHeight="1" spans="1:7">
      <c r="A999" s="442" t="s">
        <v>1844</v>
      </c>
      <c r="B999" s="311" t="s">
        <v>1809</v>
      </c>
      <c r="C999" s="312">
        <v>0</v>
      </c>
      <c r="D999" s="312">
        <v>0</v>
      </c>
      <c r="E999" s="308" t="str">
        <f t="shared" si="49"/>
        <v/>
      </c>
      <c r="F999" s="440" t="str">
        <f t="shared" si="50"/>
        <v>否</v>
      </c>
      <c r="G999" s="441" t="str">
        <f t="shared" si="51"/>
        <v>项</v>
      </c>
    </row>
    <row r="1000" ht="36" customHeight="1" spans="1:7">
      <c r="A1000" s="442" t="s">
        <v>1845</v>
      </c>
      <c r="B1000" s="311" t="s">
        <v>1846</v>
      </c>
      <c r="C1000" s="312">
        <v>0</v>
      </c>
      <c r="D1000" s="312">
        <v>0</v>
      </c>
      <c r="E1000" s="308" t="str">
        <f t="shared" si="49"/>
        <v/>
      </c>
      <c r="F1000" s="440" t="str">
        <f t="shared" si="50"/>
        <v>否</v>
      </c>
      <c r="G1000" s="441" t="str">
        <f t="shared" si="51"/>
        <v>项</v>
      </c>
    </row>
    <row r="1001" ht="36" customHeight="1" spans="1:7">
      <c r="A1001" s="442" t="s">
        <v>1847</v>
      </c>
      <c r="B1001" s="311" t="s">
        <v>1848</v>
      </c>
      <c r="C1001" s="312">
        <v>0</v>
      </c>
      <c r="D1001" s="312">
        <v>0</v>
      </c>
      <c r="E1001" s="308" t="str">
        <f t="shared" si="49"/>
        <v/>
      </c>
      <c r="F1001" s="440" t="str">
        <f t="shared" si="50"/>
        <v>否</v>
      </c>
      <c r="G1001" s="441" t="str">
        <f t="shared" si="51"/>
        <v>项</v>
      </c>
    </row>
    <row r="1002" ht="36" customHeight="1" spans="1:7">
      <c r="A1002" s="439" t="s">
        <v>1849</v>
      </c>
      <c r="B1002" s="306" t="s">
        <v>1850</v>
      </c>
      <c r="C1002" s="307">
        <f>SUM(C1003:C1006)</f>
        <v>227</v>
      </c>
      <c r="D1002" s="307">
        <f>SUM(D1003:D1006)</f>
        <v>1200</v>
      </c>
      <c r="E1002" s="308">
        <f t="shared" si="49"/>
        <v>4.286</v>
      </c>
      <c r="F1002" s="440" t="str">
        <f t="shared" si="50"/>
        <v>是</v>
      </c>
      <c r="G1002" s="441" t="str">
        <f t="shared" si="51"/>
        <v>款</v>
      </c>
    </row>
    <row r="1003" ht="36" customHeight="1" spans="1:7">
      <c r="A1003" s="442" t="s">
        <v>1851</v>
      </c>
      <c r="B1003" s="311" t="s">
        <v>1852</v>
      </c>
      <c r="C1003" s="312">
        <v>0</v>
      </c>
      <c r="D1003" s="312">
        <v>0</v>
      </c>
      <c r="E1003" s="308" t="str">
        <f t="shared" si="49"/>
        <v/>
      </c>
      <c r="F1003" s="440" t="str">
        <f t="shared" si="50"/>
        <v>否</v>
      </c>
      <c r="G1003" s="441" t="str">
        <f t="shared" si="51"/>
        <v>项</v>
      </c>
    </row>
    <row r="1004" ht="36" customHeight="1" spans="1:7">
      <c r="A1004" s="442" t="s">
        <v>1853</v>
      </c>
      <c r="B1004" s="311" t="s">
        <v>1854</v>
      </c>
      <c r="C1004" s="443">
        <v>227</v>
      </c>
      <c r="D1004" s="445">
        <v>1200</v>
      </c>
      <c r="E1004" s="313">
        <f t="shared" si="49"/>
        <v>4.286</v>
      </c>
      <c r="F1004" s="440" t="str">
        <f t="shared" si="50"/>
        <v>是</v>
      </c>
      <c r="G1004" s="441" t="str">
        <f t="shared" si="51"/>
        <v>项</v>
      </c>
    </row>
    <row r="1005" ht="36" customHeight="1" spans="1:7">
      <c r="A1005" s="442" t="s">
        <v>1855</v>
      </c>
      <c r="B1005" s="311" t="s">
        <v>1856</v>
      </c>
      <c r="C1005" s="312">
        <v>0</v>
      </c>
      <c r="D1005" s="312">
        <v>0</v>
      </c>
      <c r="E1005" s="308" t="str">
        <f t="shared" si="49"/>
        <v/>
      </c>
      <c r="F1005" s="440" t="str">
        <f t="shared" si="50"/>
        <v>否</v>
      </c>
      <c r="G1005" s="441" t="str">
        <f t="shared" si="51"/>
        <v>项</v>
      </c>
    </row>
    <row r="1006" ht="36" customHeight="1" spans="1:7">
      <c r="A1006" s="442" t="s">
        <v>1857</v>
      </c>
      <c r="B1006" s="311" t="s">
        <v>1858</v>
      </c>
      <c r="C1006" s="312">
        <v>0</v>
      </c>
      <c r="D1006" s="312">
        <v>0</v>
      </c>
      <c r="E1006" s="308" t="str">
        <f t="shared" si="49"/>
        <v/>
      </c>
      <c r="F1006" s="440" t="str">
        <f t="shared" si="50"/>
        <v>否</v>
      </c>
      <c r="G1006" s="441" t="str">
        <f t="shared" si="51"/>
        <v>项</v>
      </c>
    </row>
    <row r="1007" ht="36" customHeight="1" spans="1:7">
      <c r="A1007" s="439" t="s">
        <v>1859</v>
      </c>
      <c r="B1007" s="306" t="s">
        <v>1860</v>
      </c>
      <c r="C1007" s="307">
        <f>SUM(C1008:C1009)</f>
        <v>0</v>
      </c>
      <c r="D1007" s="307">
        <f>SUM(D1008:D1009)</f>
        <v>34</v>
      </c>
      <c r="E1007" s="308" t="str">
        <f t="shared" si="49"/>
        <v/>
      </c>
      <c r="F1007" s="440" t="str">
        <f t="shared" si="50"/>
        <v>是</v>
      </c>
      <c r="G1007" s="441" t="str">
        <f t="shared" si="51"/>
        <v>款</v>
      </c>
    </row>
    <row r="1008" ht="36" customHeight="1" spans="1:7">
      <c r="A1008" s="442" t="s">
        <v>1861</v>
      </c>
      <c r="B1008" s="311" t="s">
        <v>1862</v>
      </c>
      <c r="C1008" s="312">
        <v>0</v>
      </c>
      <c r="D1008" s="312">
        <v>34</v>
      </c>
      <c r="E1008" s="308" t="str">
        <f t="shared" si="49"/>
        <v/>
      </c>
      <c r="F1008" s="440" t="str">
        <f t="shared" si="50"/>
        <v>是</v>
      </c>
      <c r="G1008" s="441" t="str">
        <f t="shared" si="51"/>
        <v>项</v>
      </c>
    </row>
    <row r="1009" ht="36" customHeight="1" spans="1:7">
      <c r="A1009" s="442" t="s">
        <v>1863</v>
      </c>
      <c r="B1009" s="311" t="s">
        <v>1864</v>
      </c>
      <c r="C1009" s="312"/>
      <c r="D1009" s="445"/>
      <c r="E1009" s="308" t="str">
        <f t="shared" si="49"/>
        <v/>
      </c>
      <c r="F1009" s="440" t="str">
        <f t="shared" si="50"/>
        <v>否</v>
      </c>
      <c r="G1009" s="441" t="str">
        <f t="shared" si="51"/>
        <v>项</v>
      </c>
    </row>
    <row r="1010" ht="36" customHeight="1" spans="1:7">
      <c r="A1010" s="439" t="s">
        <v>96</v>
      </c>
      <c r="B1010" s="306" t="s">
        <v>97</v>
      </c>
      <c r="C1010" s="307">
        <f>SUM(C1011,C1021,C1037,C1042,C1059,C1066,C1074)</f>
        <v>0</v>
      </c>
      <c r="D1010" s="307">
        <f>SUM(D1011,D1021,D1037,D1042,D1059,D1066,D1074)</f>
        <v>359</v>
      </c>
      <c r="E1010" s="308" t="str">
        <f t="shared" si="49"/>
        <v/>
      </c>
      <c r="F1010" s="440" t="str">
        <f t="shared" si="50"/>
        <v>是</v>
      </c>
      <c r="G1010" s="441" t="str">
        <f t="shared" si="51"/>
        <v>类</v>
      </c>
    </row>
    <row r="1011" ht="36" customHeight="1" spans="1:7">
      <c r="A1011" s="439" t="s">
        <v>1865</v>
      </c>
      <c r="B1011" s="306" t="s">
        <v>1866</v>
      </c>
      <c r="C1011" s="307">
        <f>SUM(C1012:C1020)</f>
        <v>0</v>
      </c>
      <c r="D1011" s="307">
        <f>SUM(D1012:D1020)</f>
        <v>0</v>
      </c>
      <c r="E1011" s="308" t="str">
        <f t="shared" si="49"/>
        <v/>
      </c>
      <c r="F1011" s="440" t="str">
        <f t="shared" si="50"/>
        <v>否</v>
      </c>
      <c r="G1011" s="441" t="str">
        <f t="shared" si="51"/>
        <v>款</v>
      </c>
    </row>
    <row r="1012" ht="36" customHeight="1" spans="1:7">
      <c r="A1012" s="442" t="s">
        <v>1867</v>
      </c>
      <c r="B1012" s="311" t="s">
        <v>141</v>
      </c>
      <c r="C1012" s="312"/>
      <c r="D1012" s="312"/>
      <c r="E1012" s="308" t="str">
        <f t="shared" si="49"/>
        <v/>
      </c>
      <c r="F1012" s="440" t="str">
        <f t="shared" si="50"/>
        <v>否</v>
      </c>
      <c r="G1012" s="441" t="str">
        <f t="shared" si="51"/>
        <v>项</v>
      </c>
    </row>
    <row r="1013" ht="36" customHeight="1" spans="1:7">
      <c r="A1013" s="442" t="s">
        <v>1868</v>
      </c>
      <c r="B1013" s="311" t="s">
        <v>143</v>
      </c>
      <c r="C1013" s="312">
        <v>0</v>
      </c>
      <c r="D1013" s="312">
        <v>0</v>
      </c>
      <c r="E1013" s="308" t="str">
        <f t="shared" si="49"/>
        <v/>
      </c>
      <c r="F1013" s="440" t="str">
        <f t="shared" si="50"/>
        <v>否</v>
      </c>
      <c r="G1013" s="441" t="str">
        <f t="shared" si="51"/>
        <v>项</v>
      </c>
    </row>
    <row r="1014" ht="36" customHeight="1" spans="1:7">
      <c r="A1014" s="442" t="s">
        <v>1869</v>
      </c>
      <c r="B1014" s="311" t="s">
        <v>145</v>
      </c>
      <c r="C1014" s="312">
        <v>0</v>
      </c>
      <c r="D1014" s="312">
        <v>0</v>
      </c>
      <c r="E1014" s="308" t="str">
        <f t="shared" si="49"/>
        <v/>
      </c>
      <c r="F1014" s="440" t="str">
        <f t="shared" si="50"/>
        <v>否</v>
      </c>
      <c r="G1014" s="441" t="str">
        <f t="shared" si="51"/>
        <v>项</v>
      </c>
    </row>
    <row r="1015" ht="36" customHeight="1" spans="1:7">
      <c r="A1015" s="442" t="s">
        <v>1870</v>
      </c>
      <c r="B1015" s="311" t="s">
        <v>1871</v>
      </c>
      <c r="C1015" s="312"/>
      <c r="D1015" s="312"/>
      <c r="E1015" s="308" t="str">
        <f t="shared" si="49"/>
        <v/>
      </c>
      <c r="F1015" s="440" t="str">
        <f t="shared" si="50"/>
        <v>否</v>
      </c>
      <c r="G1015" s="441" t="str">
        <f t="shared" si="51"/>
        <v>项</v>
      </c>
    </row>
    <row r="1016" ht="36" customHeight="1" spans="1:7">
      <c r="A1016" s="442" t="s">
        <v>1872</v>
      </c>
      <c r="B1016" s="311" t="s">
        <v>1873</v>
      </c>
      <c r="C1016" s="312">
        <v>0</v>
      </c>
      <c r="D1016" s="312">
        <v>0</v>
      </c>
      <c r="E1016" s="308" t="str">
        <f t="shared" si="49"/>
        <v/>
      </c>
      <c r="F1016" s="440" t="str">
        <f t="shared" si="50"/>
        <v>否</v>
      </c>
      <c r="G1016" s="441" t="str">
        <f t="shared" si="51"/>
        <v>项</v>
      </c>
    </row>
    <row r="1017" ht="36" customHeight="1" spans="1:7">
      <c r="A1017" s="442" t="s">
        <v>1874</v>
      </c>
      <c r="B1017" s="311" t="s">
        <v>1875</v>
      </c>
      <c r="C1017" s="312">
        <v>0</v>
      </c>
      <c r="D1017" s="312">
        <v>0</v>
      </c>
      <c r="E1017" s="308" t="str">
        <f t="shared" si="49"/>
        <v/>
      </c>
      <c r="F1017" s="440" t="str">
        <f t="shared" si="50"/>
        <v>否</v>
      </c>
      <c r="G1017" s="441" t="str">
        <f t="shared" si="51"/>
        <v>项</v>
      </c>
    </row>
    <row r="1018" ht="36" customHeight="1" spans="1:7">
      <c r="A1018" s="442" t="s">
        <v>1876</v>
      </c>
      <c r="B1018" s="311" t="s">
        <v>1877</v>
      </c>
      <c r="C1018" s="312"/>
      <c r="D1018" s="312"/>
      <c r="E1018" s="308" t="str">
        <f t="shared" si="49"/>
        <v/>
      </c>
      <c r="F1018" s="440" t="str">
        <f t="shared" si="50"/>
        <v>否</v>
      </c>
      <c r="G1018" s="441" t="str">
        <f t="shared" si="51"/>
        <v>项</v>
      </c>
    </row>
    <row r="1019" ht="36" customHeight="1" spans="1:7">
      <c r="A1019" s="442" t="s">
        <v>1878</v>
      </c>
      <c r="B1019" s="311" t="s">
        <v>1879</v>
      </c>
      <c r="C1019" s="312">
        <v>0</v>
      </c>
      <c r="D1019" s="312">
        <v>0</v>
      </c>
      <c r="E1019" s="308" t="str">
        <f t="shared" si="49"/>
        <v/>
      </c>
      <c r="F1019" s="440" t="str">
        <f t="shared" si="50"/>
        <v>否</v>
      </c>
      <c r="G1019" s="441" t="str">
        <f t="shared" si="51"/>
        <v>项</v>
      </c>
    </row>
    <row r="1020" ht="36" customHeight="1" spans="1:7">
      <c r="A1020" s="442" t="s">
        <v>1880</v>
      </c>
      <c r="B1020" s="311" t="s">
        <v>1881</v>
      </c>
      <c r="C1020" s="312"/>
      <c r="D1020" s="312"/>
      <c r="E1020" s="308" t="str">
        <f t="shared" si="49"/>
        <v/>
      </c>
      <c r="F1020" s="440" t="str">
        <f t="shared" si="50"/>
        <v>否</v>
      </c>
      <c r="G1020" s="441" t="str">
        <f t="shared" si="51"/>
        <v>项</v>
      </c>
    </row>
    <row r="1021" ht="36" customHeight="1" spans="1:7">
      <c r="A1021" s="439" t="s">
        <v>1882</v>
      </c>
      <c r="B1021" s="306" t="s">
        <v>1883</v>
      </c>
      <c r="C1021" s="307">
        <f>SUM(C1022:C1036)</f>
        <v>0</v>
      </c>
      <c r="D1021" s="307">
        <f>SUM(D1022:D1036)</f>
        <v>0</v>
      </c>
      <c r="E1021" s="308" t="str">
        <f t="shared" si="49"/>
        <v/>
      </c>
      <c r="F1021" s="440" t="str">
        <f t="shared" si="50"/>
        <v>否</v>
      </c>
      <c r="G1021" s="441" t="str">
        <f t="shared" si="51"/>
        <v>款</v>
      </c>
    </row>
    <row r="1022" ht="36" customHeight="1" spans="1:7">
      <c r="A1022" s="442" t="s">
        <v>1884</v>
      </c>
      <c r="B1022" s="311" t="s">
        <v>141</v>
      </c>
      <c r="C1022" s="312"/>
      <c r="D1022" s="312"/>
      <c r="E1022" s="308" t="str">
        <f t="shared" si="49"/>
        <v/>
      </c>
      <c r="F1022" s="440" t="str">
        <f t="shared" si="50"/>
        <v>否</v>
      </c>
      <c r="G1022" s="441" t="str">
        <f t="shared" si="51"/>
        <v>项</v>
      </c>
    </row>
    <row r="1023" ht="36" customHeight="1" spans="1:7">
      <c r="A1023" s="442" t="s">
        <v>1885</v>
      </c>
      <c r="B1023" s="311" t="s">
        <v>143</v>
      </c>
      <c r="C1023" s="312">
        <v>0</v>
      </c>
      <c r="D1023" s="312">
        <v>0</v>
      </c>
      <c r="E1023" s="308" t="str">
        <f t="shared" si="49"/>
        <v/>
      </c>
      <c r="F1023" s="440" t="str">
        <f t="shared" si="50"/>
        <v>否</v>
      </c>
      <c r="G1023" s="441" t="str">
        <f t="shared" si="51"/>
        <v>项</v>
      </c>
    </row>
    <row r="1024" ht="36" customHeight="1" spans="1:7">
      <c r="A1024" s="442" t="s">
        <v>1886</v>
      </c>
      <c r="B1024" s="311" t="s">
        <v>145</v>
      </c>
      <c r="C1024" s="312"/>
      <c r="D1024" s="312"/>
      <c r="E1024" s="308" t="str">
        <f t="shared" si="49"/>
        <v/>
      </c>
      <c r="F1024" s="440" t="str">
        <f t="shared" si="50"/>
        <v>否</v>
      </c>
      <c r="G1024" s="441" t="str">
        <f t="shared" si="51"/>
        <v>项</v>
      </c>
    </row>
    <row r="1025" ht="36" customHeight="1" spans="1:7">
      <c r="A1025" s="442" t="s">
        <v>1887</v>
      </c>
      <c r="B1025" s="311" t="s">
        <v>1888</v>
      </c>
      <c r="C1025" s="312"/>
      <c r="D1025" s="312"/>
      <c r="E1025" s="308" t="str">
        <f t="shared" si="49"/>
        <v/>
      </c>
      <c r="F1025" s="440" t="str">
        <f t="shared" si="50"/>
        <v>否</v>
      </c>
      <c r="G1025" s="441" t="str">
        <f t="shared" si="51"/>
        <v>项</v>
      </c>
    </row>
    <row r="1026" ht="36" customHeight="1" spans="1:7">
      <c r="A1026" s="442" t="s">
        <v>1889</v>
      </c>
      <c r="B1026" s="311" t="s">
        <v>1890</v>
      </c>
      <c r="C1026" s="312"/>
      <c r="D1026" s="312"/>
      <c r="E1026" s="308" t="str">
        <f t="shared" ref="E1026:E1089" si="52">IFERROR(D1026/C1026-1,"")</f>
        <v/>
      </c>
      <c r="F1026" s="440" t="str">
        <f t="shared" si="50"/>
        <v>否</v>
      </c>
      <c r="G1026" s="441" t="str">
        <f t="shared" si="51"/>
        <v>项</v>
      </c>
    </row>
    <row r="1027" ht="36" customHeight="1" spans="1:7">
      <c r="A1027" s="442" t="s">
        <v>1891</v>
      </c>
      <c r="B1027" s="311" t="s">
        <v>1892</v>
      </c>
      <c r="C1027" s="312">
        <v>0</v>
      </c>
      <c r="D1027" s="312">
        <v>0</v>
      </c>
      <c r="E1027" s="308" t="str">
        <f t="shared" si="52"/>
        <v/>
      </c>
      <c r="F1027" s="440" t="str">
        <f t="shared" si="50"/>
        <v>否</v>
      </c>
      <c r="G1027" s="441" t="str">
        <f t="shared" si="51"/>
        <v>项</v>
      </c>
    </row>
    <row r="1028" ht="36" customHeight="1" spans="1:7">
      <c r="A1028" s="442" t="s">
        <v>1893</v>
      </c>
      <c r="B1028" s="311" t="s">
        <v>1894</v>
      </c>
      <c r="C1028" s="312"/>
      <c r="D1028" s="312"/>
      <c r="E1028" s="308" t="str">
        <f t="shared" si="52"/>
        <v/>
      </c>
      <c r="F1028" s="440" t="str">
        <f t="shared" si="50"/>
        <v>否</v>
      </c>
      <c r="G1028" s="441" t="str">
        <f t="shared" si="51"/>
        <v>项</v>
      </c>
    </row>
    <row r="1029" ht="36" customHeight="1" spans="1:7">
      <c r="A1029" s="442" t="s">
        <v>1895</v>
      </c>
      <c r="B1029" s="311" t="s">
        <v>1896</v>
      </c>
      <c r="C1029" s="312">
        <v>0</v>
      </c>
      <c r="D1029" s="312">
        <v>0</v>
      </c>
      <c r="E1029" s="308" t="str">
        <f t="shared" si="52"/>
        <v/>
      </c>
      <c r="F1029" s="440" t="str">
        <f t="shared" ref="F1029:F1092" si="53">IF(LEN(A1029)=3,"是",IF(B1029&lt;&gt;"",IF(SUM(C1029:D1029)&lt;&gt;0,"是","否"),"是"))</f>
        <v>否</v>
      </c>
      <c r="G1029" s="441" t="str">
        <f t="shared" ref="G1029:G1092" si="54">IF(LEN(A1029)=3,"类",IF(LEN(A1029)=5,"款","项"))</f>
        <v>项</v>
      </c>
    </row>
    <row r="1030" ht="36" customHeight="1" spans="1:7">
      <c r="A1030" s="442" t="s">
        <v>1897</v>
      </c>
      <c r="B1030" s="311" t="s">
        <v>1898</v>
      </c>
      <c r="C1030" s="312">
        <v>0</v>
      </c>
      <c r="D1030" s="312">
        <v>0</v>
      </c>
      <c r="E1030" s="308" t="str">
        <f t="shared" si="52"/>
        <v/>
      </c>
      <c r="F1030" s="440" t="str">
        <f t="shared" si="53"/>
        <v>否</v>
      </c>
      <c r="G1030" s="441" t="str">
        <f t="shared" si="54"/>
        <v>项</v>
      </c>
    </row>
    <row r="1031" ht="36" customHeight="1" spans="1:7">
      <c r="A1031" s="442" t="s">
        <v>1899</v>
      </c>
      <c r="B1031" s="311" t="s">
        <v>1900</v>
      </c>
      <c r="C1031" s="312">
        <v>0</v>
      </c>
      <c r="D1031" s="312">
        <v>0</v>
      </c>
      <c r="E1031" s="308" t="str">
        <f t="shared" si="52"/>
        <v/>
      </c>
      <c r="F1031" s="440" t="str">
        <f t="shared" si="53"/>
        <v>否</v>
      </c>
      <c r="G1031" s="441" t="str">
        <f t="shared" si="54"/>
        <v>项</v>
      </c>
    </row>
    <row r="1032" ht="36" customHeight="1" spans="1:7">
      <c r="A1032" s="442" t="s">
        <v>1901</v>
      </c>
      <c r="B1032" s="311" t="s">
        <v>1902</v>
      </c>
      <c r="C1032" s="312">
        <v>0</v>
      </c>
      <c r="D1032" s="312">
        <v>0</v>
      </c>
      <c r="E1032" s="308" t="str">
        <f t="shared" si="52"/>
        <v/>
      </c>
      <c r="F1032" s="440" t="str">
        <f t="shared" si="53"/>
        <v>否</v>
      </c>
      <c r="G1032" s="441" t="str">
        <f t="shared" si="54"/>
        <v>项</v>
      </c>
    </row>
    <row r="1033" ht="36" customHeight="1" spans="1:7">
      <c r="A1033" s="442" t="s">
        <v>1903</v>
      </c>
      <c r="B1033" s="311" t="s">
        <v>1904</v>
      </c>
      <c r="C1033" s="312">
        <v>0</v>
      </c>
      <c r="D1033" s="312">
        <v>0</v>
      </c>
      <c r="E1033" s="308" t="str">
        <f t="shared" si="52"/>
        <v/>
      </c>
      <c r="F1033" s="440" t="str">
        <f t="shared" si="53"/>
        <v>否</v>
      </c>
      <c r="G1033" s="441" t="str">
        <f t="shared" si="54"/>
        <v>项</v>
      </c>
    </row>
    <row r="1034" ht="36" customHeight="1" spans="1:7">
      <c r="A1034" s="442" t="s">
        <v>1905</v>
      </c>
      <c r="B1034" s="311" t="s">
        <v>1906</v>
      </c>
      <c r="C1034" s="312">
        <v>0</v>
      </c>
      <c r="D1034" s="312">
        <v>0</v>
      </c>
      <c r="E1034" s="308" t="str">
        <f t="shared" si="52"/>
        <v/>
      </c>
      <c r="F1034" s="440" t="str">
        <f t="shared" si="53"/>
        <v>否</v>
      </c>
      <c r="G1034" s="441" t="str">
        <f t="shared" si="54"/>
        <v>项</v>
      </c>
    </row>
    <row r="1035" ht="36" customHeight="1" spans="1:7">
      <c r="A1035" s="442" t="s">
        <v>1907</v>
      </c>
      <c r="B1035" s="311" t="s">
        <v>1908</v>
      </c>
      <c r="C1035" s="312">
        <v>0</v>
      </c>
      <c r="D1035" s="312">
        <v>0</v>
      </c>
      <c r="E1035" s="308" t="str">
        <f t="shared" si="52"/>
        <v/>
      </c>
      <c r="F1035" s="440" t="str">
        <f t="shared" si="53"/>
        <v>否</v>
      </c>
      <c r="G1035" s="441" t="str">
        <f t="shared" si="54"/>
        <v>项</v>
      </c>
    </row>
    <row r="1036" ht="36" customHeight="1" spans="1:7">
      <c r="A1036" s="442" t="s">
        <v>1909</v>
      </c>
      <c r="B1036" s="311" t="s">
        <v>1910</v>
      </c>
      <c r="C1036" s="312"/>
      <c r="D1036" s="312"/>
      <c r="E1036" s="308" t="str">
        <f t="shared" si="52"/>
        <v/>
      </c>
      <c r="F1036" s="440" t="str">
        <f t="shared" si="53"/>
        <v>否</v>
      </c>
      <c r="G1036" s="441" t="str">
        <f t="shared" si="54"/>
        <v>项</v>
      </c>
    </row>
    <row r="1037" ht="36" customHeight="1" spans="1:7">
      <c r="A1037" s="439" t="s">
        <v>1911</v>
      </c>
      <c r="B1037" s="306" t="s">
        <v>1912</v>
      </c>
      <c r="C1037" s="307">
        <f>SUM(C1038:C1041)</f>
        <v>0</v>
      </c>
      <c r="D1037" s="307">
        <f>SUM(D1038:D1041)</f>
        <v>0</v>
      </c>
      <c r="E1037" s="308" t="str">
        <f t="shared" si="52"/>
        <v/>
      </c>
      <c r="F1037" s="440" t="str">
        <f t="shared" si="53"/>
        <v>否</v>
      </c>
      <c r="G1037" s="441" t="str">
        <f t="shared" si="54"/>
        <v>款</v>
      </c>
    </row>
    <row r="1038" ht="36" customHeight="1" spans="1:7">
      <c r="A1038" s="442" t="s">
        <v>1913</v>
      </c>
      <c r="B1038" s="311" t="s">
        <v>141</v>
      </c>
      <c r="C1038" s="312"/>
      <c r="D1038" s="312"/>
      <c r="E1038" s="308" t="str">
        <f t="shared" si="52"/>
        <v/>
      </c>
      <c r="F1038" s="440" t="str">
        <f t="shared" si="53"/>
        <v>否</v>
      </c>
      <c r="G1038" s="441" t="str">
        <f t="shared" si="54"/>
        <v>项</v>
      </c>
    </row>
    <row r="1039" ht="36" customHeight="1" spans="1:7">
      <c r="A1039" s="442" t="s">
        <v>1914</v>
      </c>
      <c r="B1039" s="311" t="s">
        <v>143</v>
      </c>
      <c r="C1039" s="312">
        <v>0</v>
      </c>
      <c r="D1039" s="312">
        <v>0</v>
      </c>
      <c r="E1039" s="308" t="str">
        <f t="shared" si="52"/>
        <v/>
      </c>
      <c r="F1039" s="440" t="str">
        <f t="shared" si="53"/>
        <v>否</v>
      </c>
      <c r="G1039" s="441" t="str">
        <f t="shared" si="54"/>
        <v>项</v>
      </c>
    </row>
    <row r="1040" ht="36" customHeight="1" spans="1:7">
      <c r="A1040" s="442" t="s">
        <v>1915</v>
      </c>
      <c r="B1040" s="311" t="s">
        <v>145</v>
      </c>
      <c r="C1040" s="312">
        <v>0</v>
      </c>
      <c r="D1040" s="312">
        <v>0</v>
      </c>
      <c r="E1040" s="308" t="str">
        <f t="shared" si="52"/>
        <v/>
      </c>
      <c r="F1040" s="440" t="str">
        <f t="shared" si="53"/>
        <v>否</v>
      </c>
      <c r="G1040" s="441" t="str">
        <f t="shared" si="54"/>
        <v>项</v>
      </c>
    </row>
    <row r="1041" ht="36" customHeight="1" spans="1:7">
      <c r="A1041" s="442" t="s">
        <v>1916</v>
      </c>
      <c r="B1041" s="311" t="s">
        <v>1917</v>
      </c>
      <c r="C1041" s="312">
        <v>0</v>
      </c>
      <c r="D1041" s="312">
        <v>0</v>
      </c>
      <c r="E1041" s="308" t="str">
        <f t="shared" si="52"/>
        <v/>
      </c>
      <c r="F1041" s="440" t="str">
        <f t="shared" si="53"/>
        <v>否</v>
      </c>
      <c r="G1041" s="441" t="str">
        <f t="shared" si="54"/>
        <v>项</v>
      </c>
    </row>
    <row r="1042" ht="36" customHeight="1" spans="1:7">
      <c r="A1042" s="439" t="s">
        <v>1918</v>
      </c>
      <c r="B1042" s="306" t="s">
        <v>1919</v>
      </c>
      <c r="C1042" s="307">
        <f>SUM(C1043:C1058)</f>
        <v>0</v>
      </c>
      <c r="D1042" s="307">
        <f>SUM(D1043:D1058)</f>
        <v>2</v>
      </c>
      <c r="E1042" s="308" t="str">
        <f t="shared" si="52"/>
        <v/>
      </c>
      <c r="F1042" s="440" t="str">
        <f t="shared" si="53"/>
        <v>是</v>
      </c>
      <c r="G1042" s="441" t="str">
        <f t="shared" si="54"/>
        <v>款</v>
      </c>
    </row>
    <row r="1043" ht="36" customHeight="1" spans="1:7">
      <c r="A1043" s="442" t="s">
        <v>1920</v>
      </c>
      <c r="B1043" s="311" t="s">
        <v>141</v>
      </c>
      <c r="C1043" s="312"/>
      <c r="D1043" s="312"/>
      <c r="E1043" s="308" t="str">
        <f t="shared" si="52"/>
        <v/>
      </c>
      <c r="F1043" s="440" t="str">
        <f t="shared" si="53"/>
        <v>否</v>
      </c>
      <c r="G1043" s="441" t="str">
        <f t="shared" si="54"/>
        <v>项</v>
      </c>
    </row>
    <row r="1044" ht="36" customHeight="1" spans="1:7">
      <c r="A1044" s="442" t="s">
        <v>1921</v>
      </c>
      <c r="B1044" s="311" t="s">
        <v>143</v>
      </c>
      <c r="C1044" s="312">
        <v>0</v>
      </c>
      <c r="D1044" s="312">
        <v>0</v>
      </c>
      <c r="E1044" s="308" t="str">
        <f t="shared" si="52"/>
        <v/>
      </c>
      <c r="F1044" s="440" t="str">
        <f t="shared" si="53"/>
        <v>否</v>
      </c>
      <c r="G1044" s="441" t="str">
        <f t="shared" si="54"/>
        <v>项</v>
      </c>
    </row>
    <row r="1045" ht="36" customHeight="1" spans="1:7">
      <c r="A1045" s="442" t="s">
        <v>1922</v>
      </c>
      <c r="B1045" s="311" t="s">
        <v>145</v>
      </c>
      <c r="C1045" s="312"/>
      <c r="D1045" s="312"/>
      <c r="E1045" s="308" t="str">
        <f t="shared" si="52"/>
        <v/>
      </c>
      <c r="F1045" s="440" t="str">
        <f t="shared" si="53"/>
        <v>否</v>
      </c>
      <c r="G1045" s="441" t="str">
        <f t="shared" si="54"/>
        <v>项</v>
      </c>
    </row>
    <row r="1046" ht="36" customHeight="1" spans="1:7">
      <c r="A1046" s="442" t="s">
        <v>1923</v>
      </c>
      <c r="B1046" s="311" t="s">
        <v>1924</v>
      </c>
      <c r="C1046" s="312">
        <v>0</v>
      </c>
      <c r="D1046" s="312">
        <v>0</v>
      </c>
      <c r="E1046" s="308" t="str">
        <f t="shared" si="52"/>
        <v/>
      </c>
      <c r="F1046" s="440" t="str">
        <f t="shared" si="53"/>
        <v>否</v>
      </c>
      <c r="G1046" s="441" t="str">
        <f t="shared" si="54"/>
        <v>项</v>
      </c>
    </row>
    <row r="1047" ht="36" customHeight="1" spans="1:7">
      <c r="A1047" s="442" t="s">
        <v>1925</v>
      </c>
      <c r="B1047" s="311" t="s">
        <v>1926</v>
      </c>
      <c r="C1047" s="312">
        <v>0</v>
      </c>
      <c r="D1047" s="312">
        <v>0</v>
      </c>
      <c r="E1047" s="308" t="str">
        <f t="shared" si="52"/>
        <v/>
      </c>
      <c r="F1047" s="440" t="str">
        <f t="shared" si="53"/>
        <v>否</v>
      </c>
      <c r="G1047" s="441" t="str">
        <f t="shared" si="54"/>
        <v>项</v>
      </c>
    </row>
    <row r="1048" ht="36" customHeight="1" spans="1:7">
      <c r="A1048" s="442" t="s">
        <v>1927</v>
      </c>
      <c r="B1048" s="311" t="s">
        <v>1928</v>
      </c>
      <c r="C1048" s="312"/>
      <c r="D1048" s="312"/>
      <c r="E1048" s="308" t="str">
        <f t="shared" si="52"/>
        <v/>
      </c>
      <c r="F1048" s="440" t="str">
        <f t="shared" si="53"/>
        <v>否</v>
      </c>
      <c r="G1048" s="441" t="str">
        <f t="shared" si="54"/>
        <v>项</v>
      </c>
    </row>
    <row r="1049" ht="36" customHeight="1" spans="1:7">
      <c r="A1049" s="442" t="s">
        <v>1929</v>
      </c>
      <c r="B1049" s="311" t="s">
        <v>1930</v>
      </c>
      <c r="C1049" s="312"/>
      <c r="D1049" s="312">
        <v>2</v>
      </c>
      <c r="E1049" s="308" t="str">
        <f t="shared" si="52"/>
        <v/>
      </c>
      <c r="F1049" s="440" t="str">
        <f t="shared" si="53"/>
        <v>是</v>
      </c>
      <c r="G1049" s="441" t="str">
        <f t="shared" si="54"/>
        <v>项</v>
      </c>
    </row>
    <row r="1050" ht="36" customHeight="1" spans="1:7">
      <c r="A1050" s="442" t="s">
        <v>1931</v>
      </c>
      <c r="B1050" s="311" t="s">
        <v>1932</v>
      </c>
      <c r="C1050" s="312">
        <v>0</v>
      </c>
      <c r="D1050" s="312">
        <v>0</v>
      </c>
      <c r="E1050" s="308" t="str">
        <f t="shared" si="52"/>
        <v/>
      </c>
      <c r="F1050" s="440" t="str">
        <f t="shared" si="53"/>
        <v>否</v>
      </c>
      <c r="G1050" s="441" t="str">
        <f t="shared" si="54"/>
        <v>项</v>
      </c>
    </row>
    <row r="1051" ht="36" customHeight="1" spans="1:7">
      <c r="A1051" s="442" t="s">
        <v>1933</v>
      </c>
      <c r="B1051" s="311" t="s">
        <v>1934</v>
      </c>
      <c r="C1051" s="312"/>
      <c r="D1051" s="312"/>
      <c r="E1051" s="308" t="str">
        <f t="shared" si="52"/>
        <v/>
      </c>
      <c r="F1051" s="440" t="str">
        <f t="shared" si="53"/>
        <v>否</v>
      </c>
      <c r="G1051" s="441" t="str">
        <f t="shared" si="54"/>
        <v>项</v>
      </c>
    </row>
    <row r="1052" ht="36" customHeight="1" spans="1:7">
      <c r="A1052" s="442" t="s">
        <v>1935</v>
      </c>
      <c r="B1052" s="311" t="s">
        <v>1936</v>
      </c>
      <c r="C1052" s="312"/>
      <c r="D1052" s="312"/>
      <c r="E1052" s="308" t="str">
        <f t="shared" si="52"/>
        <v/>
      </c>
      <c r="F1052" s="440" t="str">
        <f t="shared" si="53"/>
        <v>否</v>
      </c>
      <c r="G1052" s="441" t="str">
        <f t="shared" si="54"/>
        <v>项</v>
      </c>
    </row>
    <row r="1053" ht="36" customHeight="1" spans="1:7">
      <c r="A1053" s="442" t="s">
        <v>1937</v>
      </c>
      <c r="B1053" s="311" t="s">
        <v>1809</v>
      </c>
      <c r="C1053" s="312">
        <v>0</v>
      </c>
      <c r="D1053" s="312">
        <v>0</v>
      </c>
      <c r="E1053" s="308" t="str">
        <f t="shared" si="52"/>
        <v/>
      </c>
      <c r="F1053" s="440" t="str">
        <f t="shared" si="53"/>
        <v>否</v>
      </c>
      <c r="G1053" s="441" t="str">
        <f t="shared" si="54"/>
        <v>项</v>
      </c>
    </row>
    <row r="1054" ht="36" customHeight="1" spans="1:7">
      <c r="A1054" s="442" t="s">
        <v>1938</v>
      </c>
      <c r="B1054" s="311" t="s">
        <v>1939</v>
      </c>
      <c r="C1054" s="312">
        <v>0</v>
      </c>
      <c r="D1054" s="312">
        <v>0</v>
      </c>
      <c r="E1054" s="308" t="str">
        <f t="shared" si="52"/>
        <v/>
      </c>
      <c r="F1054" s="440" t="str">
        <f t="shared" si="53"/>
        <v>否</v>
      </c>
      <c r="G1054" s="441" t="str">
        <f t="shared" si="54"/>
        <v>项</v>
      </c>
    </row>
    <row r="1055" ht="36" customHeight="1" spans="1:7">
      <c r="A1055" s="446">
        <v>2150516</v>
      </c>
      <c r="B1055" s="451" t="s">
        <v>1940</v>
      </c>
      <c r="C1055" s="312">
        <v>0</v>
      </c>
      <c r="D1055" s="312">
        <v>0</v>
      </c>
      <c r="E1055" s="308" t="str">
        <f t="shared" si="52"/>
        <v/>
      </c>
      <c r="F1055" s="440" t="str">
        <f t="shared" si="53"/>
        <v>否</v>
      </c>
      <c r="G1055" s="441" t="str">
        <f t="shared" si="54"/>
        <v>项</v>
      </c>
    </row>
    <row r="1056" ht="36" customHeight="1" spans="1:7">
      <c r="A1056" s="446">
        <v>2150517</v>
      </c>
      <c r="B1056" s="451" t="s">
        <v>1941</v>
      </c>
      <c r="C1056" s="312"/>
      <c r="D1056" s="312"/>
      <c r="E1056" s="308" t="str">
        <f t="shared" si="52"/>
        <v/>
      </c>
      <c r="F1056" s="440" t="str">
        <f t="shared" si="53"/>
        <v>否</v>
      </c>
      <c r="G1056" s="441" t="str">
        <f t="shared" si="54"/>
        <v>项</v>
      </c>
    </row>
    <row r="1057" ht="36" customHeight="1" spans="1:7">
      <c r="A1057" s="446">
        <v>2150550</v>
      </c>
      <c r="B1057" s="451" t="s">
        <v>159</v>
      </c>
      <c r="C1057" s="312">
        <v>0</v>
      </c>
      <c r="D1057" s="312">
        <v>0</v>
      </c>
      <c r="E1057" s="308" t="str">
        <f t="shared" si="52"/>
        <v/>
      </c>
      <c r="F1057" s="440" t="str">
        <f t="shared" si="53"/>
        <v>否</v>
      </c>
      <c r="G1057" s="441" t="str">
        <f t="shared" si="54"/>
        <v>项</v>
      </c>
    </row>
    <row r="1058" ht="36" customHeight="1" spans="1:7">
      <c r="A1058" s="442" t="s">
        <v>1942</v>
      </c>
      <c r="B1058" s="311" t="s">
        <v>1943</v>
      </c>
      <c r="C1058" s="312"/>
      <c r="D1058" s="312"/>
      <c r="E1058" s="308" t="str">
        <f t="shared" si="52"/>
        <v/>
      </c>
      <c r="F1058" s="440" t="str">
        <f t="shared" si="53"/>
        <v>否</v>
      </c>
      <c r="G1058" s="441" t="str">
        <f t="shared" si="54"/>
        <v>项</v>
      </c>
    </row>
    <row r="1059" ht="36" customHeight="1" spans="1:7">
      <c r="A1059" s="439" t="s">
        <v>1944</v>
      </c>
      <c r="B1059" s="306" t="s">
        <v>1945</v>
      </c>
      <c r="C1059" s="307">
        <f>SUM(C1060:C1065)</f>
        <v>0</v>
      </c>
      <c r="D1059" s="307">
        <f>SUM(D1060:D1065)</f>
        <v>0</v>
      </c>
      <c r="E1059" s="308" t="str">
        <f t="shared" si="52"/>
        <v/>
      </c>
      <c r="F1059" s="440" t="str">
        <f t="shared" si="53"/>
        <v>否</v>
      </c>
      <c r="G1059" s="441" t="str">
        <f t="shared" si="54"/>
        <v>款</v>
      </c>
    </row>
    <row r="1060" ht="36" customHeight="1" spans="1:7">
      <c r="A1060" s="442" t="s">
        <v>1946</v>
      </c>
      <c r="B1060" s="311" t="s">
        <v>141</v>
      </c>
      <c r="C1060" s="312"/>
      <c r="D1060" s="312"/>
      <c r="E1060" s="308" t="str">
        <f t="shared" si="52"/>
        <v/>
      </c>
      <c r="F1060" s="440" t="str">
        <f t="shared" si="53"/>
        <v>否</v>
      </c>
      <c r="G1060" s="441" t="str">
        <f t="shared" si="54"/>
        <v>项</v>
      </c>
    </row>
    <row r="1061" ht="36" customHeight="1" spans="1:7">
      <c r="A1061" s="442" t="s">
        <v>1947</v>
      </c>
      <c r="B1061" s="311" t="s">
        <v>143</v>
      </c>
      <c r="C1061" s="312">
        <v>0</v>
      </c>
      <c r="D1061" s="312">
        <v>0</v>
      </c>
      <c r="E1061" s="308" t="str">
        <f t="shared" si="52"/>
        <v/>
      </c>
      <c r="F1061" s="440" t="str">
        <f t="shared" si="53"/>
        <v>否</v>
      </c>
      <c r="G1061" s="441" t="str">
        <f t="shared" si="54"/>
        <v>项</v>
      </c>
    </row>
    <row r="1062" ht="36" customHeight="1" spans="1:7">
      <c r="A1062" s="442" t="s">
        <v>1948</v>
      </c>
      <c r="B1062" s="311" t="s">
        <v>145</v>
      </c>
      <c r="C1062" s="312">
        <v>0</v>
      </c>
      <c r="D1062" s="312">
        <v>0</v>
      </c>
      <c r="E1062" s="308" t="str">
        <f t="shared" si="52"/>
        <v/>
      </c>
      <c r="F1062" s="440" t="str">
        <f t="shared" si="53"/>
        <v>否</v>
      </c>
      <c r="G1062" s="441" t="str">
        <f t="shared" si="54"/>
        <v>项</v>
      </c>
    </row>
    <row r="1063" ht="36" customHeight="1" spans="1:7">
      <c r="A1063" s="442" t="s">
        <v>1949</v>
      </c>
      <c r="B1063" s="311" t="s">
        <v>1950</v>
      </c>
      <c r="C1063" s="312">
        <v>0</v>
      </c>
      <c r="D1063" s="312">
        <v>0</v>
      </c>
      <c r="E1063" s="308" t="str">
        <f t="shared" si="52"/>
        <v/>
      </c>
      <c r="F1063" s="440" t="str">
        <f t="shared" si="53"/>
        <v>否</v>
      </c>
      <c r="G1063" s="441" t="str">
        <f t="shared" si="54"/>
        <v>项</v>
      </c>
    </row>
    <row r="1064" ht="36" customHeight="1" spans="1:7">
      <c r="A1064" s="442" t="s">
        <v>1951</v>
      </c>
      <c r="B1064" s="311" t="s">
        <v>1952</v>
      </c>
      <c r="C1064" s="312">
        <v>0</v>
      </c>
      <c r="D1064" s="312">
        <v>0</v>
      </c>
      <c r="E1064" s="308" t="str">
        <f t="shared" si="52"/>
        <v/>
      </c>
      <c r="F1064" s="440" t="str">
        <f t="shared" si="53"/>
        <v>否</v>
      </c>
      <c r="G1064" s="441" t="str">
        <f t="shared" si="54"/>
        <v>项</v>
      </c>
    </row>
    <row r="1065" ht="36" customHeight="1" spans="1:7">
      <c r="A1065" s="442" t="s">
        <v>1953</v>
      </c>
      <c r="B1065" s="311" t="s">
        <v>1954</v>
      </c>
      <c r="C1065" s="312"/>
      <c r="D1065" s="312"/>
      <c r="E1065" s="308" t="str">
        <f t="shared" si="52"/>
        <v/>
      </c>
      <c r="F1065" s="440" t="str">
        <f t="shared" si="53"/>
        <v>否</v>
      </c>
      <c r="G1065" s="441" t="str">
        <f t="shared" si="54"/>
        <v>项</v>
      </c>
    </row>
    <row r="1066" ht="36" customHeight="1" spans="1:7">
      <c r="A1066" s="439" t="s">
        <v>1955</v>
      </c>
      <c r="B1066" s="306" t="s">
        <v>1956</v>
      </c>
      <c r="C1066" s="307">
        <f>SUM(C1067:C1073)</f>
        <v>0</v>
      </c>
      <c r="D1066" s="307">
        <f>SUM(D1067:D1073)</f>
        <v>357</v>
      </c>
      <c r="E1066" s="308" t="str">
        <f t="shared" si="52"/>
        <v/>
      </c>
      <c r="F1066" s="440" t="str">
        <f t="shared" si="53"/>
        <v>是</v>
      </c>
      <c r="G1066" s="441" t="str">
        <f t="shared" si="54"/>
        <v>款</v>
      </c>
    </row>
    <row r="1067" ht="36" customHeight="1" spans="1:7">
      <c r="A1067" s="442" t="s">
        <v>1957</v>
      </c>
      <c r="B1067" s="311" t="s">
        <v>141</v>
      </c>
      <c r="C1067" s="312">
        <v>0</v>
      </c>
      <c r="D1067" s="312">
        <v>0</v>
      </c>
      <c r="E1067" s="308" t="str">
        <f t="shared" si="52"/>
        <v/>
      </c>
      <c r="F1067" s="440" t="str">
        <f t="shared" si="53"/>
        <v>否</v>
      </c>
      <c r="G1067" s="441" t="str">
        <f t="shared" si="54"/>
        <v>项</v>
      </c>
    </row>
    <row r="1068" ht="36" customHeight="1" spans="1:7">
      <c r="A1068" s="442" t="s">
        <v>1958</v>
      </c>
      <c r="B1068" s="311" t="s">
        <v>143</v>
      </c>
      <c r="C1068" s="312">
        <v>0</v>
      </c>
      <c r="D1068" s="312">
        <v>0</v>
      </c>
      <c r="E1068" s="308" t="str">
        <f t="shared" si="52"/>
        <v/>
      </c>
      <c r="F1068" s="440" t="str">
        <f t="shared" si="53"/>
        <v>否</v>
      </c>
      <c r="G1068" s="441" t="str">
        <f t="shared" si="54"/>
        <v>项</v>
      </c>
    </row>
    <row r="1069" ht="36" customHeight="1" spans="1:7">
      <c r="A1069" s="442" t="s">
        <v>1959</v>
      </c>
      <c r="B1069" s="311" t="s">
        <v>145</v>
      </c>
      <c r="C1069" s="312">
        <v>0</v>
      </c>
      <c r="D1069" s="312">
        <v>0</v>
      </c>
      <c r="E1069" s="308" t="str">
        <f t="shared" si="52"/>
        <v/>
      </c>
      <c r="F1069" s="440" t="str">
        <f t="shared" si="53"/>
        <v>否</v>
      </c>
      <c r="G1069" s="441" t="str">
        <f t="shared" si="54"/>
        <v>项</v>
      </c>
    </row>
    <row r="1070" ht="36" customHeight="1" spans="1:7">
      <c r="A1070" s="442" t="s">
        <v>1960</v>
      </c>
      <c r="B1070" s="311" t="s">
        <v>1961</v>
      </c>
      <c r="C1070" s="312">
        <v>0</v>
      </c>
      <c r="D1070" s="312">
        <v>0</v>
      </c>
      <c r="E1070" s="308" t="str">
        <f t="shared" si="52"/>
        <v/>
      </c>
      <c r="F1070" s="440" t="str">
        <f t="shared" si="53"/>
        <v>否</v>
      </c>
      <c r="G1070" s="441" t="str">
        <f t="shared" si="54"/>
        <v>项</v>
      </c>
    </row>
    <row r="1071" ht="36" customHeight="1" spans="1:7">
      <c r="A1071" s="442" t="s">
        <v>1962</v>
      </c>
      <c r="B1071" s="311" t="s">
        <v>1963</v>
      </c>
      <c r="C1071" s="312"/>
      <c r="D1071" s="445">
        <v>357</v>
      </c>
      <c r="E1071" s="308" t="str">
        <f t="shared" si="52"/>
        <v/>
      </c>
      <c r="F1071" s="440" t="str">
        <f t="shared" si="53"/>
        <v>是</v>
      </c>
      <c r="G1071" s="441" t="str">
        <f t="shared" si="54"/>
        <v>项</v>
      </c>
    </row>
    <row r="1072" ht="36" customHeight="1" spans="1:7">
      <c r="A1072" s="446">
        <v>2150806</v>
      </c>
      <c r="B1072" s="448" t="s">
        <v>1964</v>
      </c>
      <c r="C1072" s="312">
        <v>0</v>
      </c>
      <c r="D1072" s="312">
        <v>0</v>
      </c>
      <c r="E1072" s="308" t="str">
        <f t="shared" si="52"/>
        <v/>
      </c>
      <c r="F1072" s="440" t="str">
        <f t="shared" si="53"/>
        <v>否</v>
      </c>
      <c r="G1072" s="441" t="str">
        <f t="shared" si="54"/>
        <v>项</v>
      </c>
    </row>
    <row r="1073" ht="36" customHeight="1" spans="1:7">
      <c r="A1073" s="442" t="s">
        <v>1965</v>
      </c>
      <c r="B1073" s="311" t="s">
        <v>1966</v>
      </c>
      <c r="C1073" s="312"/>
      <c r="D1073" s="312"/>
      <c r="E1073" s="308" t="str">
        <f t="shared" si="52"/>
        <v/>
      </c>
      <c r="F1073" s="440" t="str">
        <f t="shared" si="53"/>
        <v>否</v>
      </c>
      <c r="G1073" s="441" t="str">
        <f t="shared" si="54"/>
        <v>项</v>
      </c>
    </row>
    <row r="1074" ht="36" customHeight="1" spans="1:7">
      <c r="A1074" s="439" t="s">
        <v>1967</v>
      </c>
      <c r="B1074" s="306" t="s">
        <v>1968</v>
      </c>
      <c r="C1074" s="307">
        <f>SUM(C1075:C1079)</f>
        <v>0</v>
      </c>
      <c r="D1074" s="307">
        <f>SUM(D1075:D1079)</f>
        <v>0</v>
      </c>
      <c r="E1074" s="308" t="str">
        <f t="shared" si="52"/>
        <v/>
      </c>
      <c r="F1074" s="440" t="str">
        <f t="shared" si="53"/>
        <v>否</v>
      </c>
      <c r="G1074" s="441" t="str">
        <f t="shared" si="54"/>
        <v>款</v>
      </c>
    </row>
    <row r="1075" ht="36" customHeight="1" spans="1:7">
      <c r="A1075" s="442" t="s">
        <v>1969</v>
      </c>
      <c r="B1075" s="311" t="s">
        <v>1970</v>
      </c>
      <c r="C1075" s="312">
        <v>0</v>
      </c>
      <c r="D1075" s="312">
        <v>0</v>
      </c>
      <c r="E1075" s="308" t="str">
        <f t="shared" si="52"/>
        <v/>
      </c>
      <c r="F1075" s="440" t="str">
        <f t="shared" si="53"/>
        <v>否</v>
      </c>
      <c r="G1075" s="441" t="str">
        <f t="shared" si="54"/>
        <v>项</v>
      </c>
    </row>
    <row r="1076" ht="36" customHeight="1" spans="1:7">
      <c r="A1076" s="442" t="s">
        <v>1971</v>
      </c>
      <c r="B1076" s="311" t="s">
        <v>1972</v>
      </c>
      <c r="C1076" s="312">
        <v>0</v>
      </c>
      <c r="D1076" s="312">
        <v>0</v>
      </c>
      <c r="E1076" s="308" t="str">
        <f t="shared" si="52"/>
        <v/>
      </c>
      <c r="F1076" s="440" t="str">
        <f t="shared" si="53"/>
        <v>否</v>
      </c>
      <c r="G1076" s="441" t="str">
        <f t="shared" si="54"/>
        <v>项</v>
      </c>
    </row>
    <row r="1077" ht="36" customHeight="1" spans="1:7">
      <c r="A1077" s="442" t="s">
        <v>1973</v>
      </c>
      <c r="B1077" s="311" t="s">
        <v>1974</v>
      </c>
      <c r="C1077" s="312">
        <v>0</v>
      </c>
      <c r="D1077" s="312">
        <v>0</v>
      </c>
      <c r="E1077" s="308" t="str">
        <f t="shared" si="52"/>
        <v/>
      </c>
      <c r="F1077" s="440" t="str">
        <f t="shared" si="53"/>
        <v>否</v>
      </c>
      <c r="G1077" s="441" t="str">
        <f t="shared" si="54"/>
        <v>项</v>
      </c>
    </row>
    <row r="1078" ht="36" customHeight="1" spans="1:7">
      <c r="A1078" s="442" t="s">
        <v>1975</v>
      </c>
      <c r="B1078" s="311" t="s">
        <v>1976</v>
      </c>
      <c r="C1078" s="312">
        <v>0</v>
      </c>
      <c r="D1078" s="312">
        <v>0</v>
      </c>
      <c r="E1078" s="308" t="str">
        <f t="shared" si="52"/>
        <v/>
      </c>
      <c r="F1078" s="440" t="str">
        <f t="shared" si="53"/>
        <v>否</v>
      </c>
      <c r="G1078" s="441" t="str">
        <f t="shared" si="54"/>
        <v>项</v>
      </c>
    </row>
    <row r="1079" ht="36" customHeight="1" spans="1:7">
      <c r="A1079" s="442" t="s">
        <v>1977</v>
      </c>
      <c r="B1079" s="311" t="s">
        <v>1978</v>
      </c>
      <c r="C1079" s="312"/>
      <c r="D1079" s="312"/>
      <c r="E1079" s="308" t="str">
        <f t="shared" si="52"/>
        <v/>
      </c>
      <c r="F1079" s="440" t="str">
        <f t="shared" si="53"/>
        <v>否</v>
      </c>
      <c r="G1079" s="441" t="str">
        <f t="shared" si="54"/>
        <v>项</v>
      </c>
    </row>
    <row r="1080" ht="36" customHeight="1" spans="1:7">
      <c r="A1080" s="439" t="s">
        <v>98</v>
      </c>
      <c r="B1080" s="306" t="s">
        <v>99</v>
      </c>
      <c r="C1080" s="307">
        <f>SUM(C1081,C1091,C1097)</f>
        <v>944</v>
      </c>
      <c r="D1080" s="307">
        <f>SUM(D1081,D1091,D1097)</f>
        <v>550</v>
      </c>
      <c r="E1080" s="308">
        <f t="shared" si="52"/>
        <v>-0.417</v>
      </c>
      <c r="F1080" s="440" t="str">
        <f t="shared" si="53"/>
        <v>是</v>
      </c>
      <c r="G1080" s="441" t="str">
        <f t="shared" si="54"/>
        <v>类</v>
      </c>
    </row>
    <row r="1081" ht="36" customHeight="1" spans="1:7">
      <c r="A1081" s="439" t="s">
        <v>1979</v>
      </c>
      <c r="B1081" s="306" t="s">
        <v>1980</v>
      </c>
      <c r="C1081" s="307">
        <f>SUM(C1082:C1090)</f>
        <v>894</v>
      </c>
      <c r="D1081" s="307">
        <f>SUM(D1082:D1090)</f>
        <v>550</v>
      </c>
      <c r="E1081" s="308">
        <f t="shared" si="52"/>
        <v>-0.385</v>
      </c>
      <c r="F1081" s="440" t="str">
        <f t="shared" si="53"/>
        <v>是</v>
      </c>
      <c r="G1081" s="441" t="str">
        <f t="shared" si="54"/>
        <v>款</v>
      </c>
    </row>
    <row r="1082" ht="36" customHeight="1" spans="1:7">
      <c r="A1082" s="442" t="s">
        <v>1981</v>
      </c>
      <c r="B1082" s="311" t="s">
        <v>141</v>
      </c>
      <c r="C1082" s="443">
        <v>171</v>
      </c>
      <c r="D1082" s="445">
        <v>187</v>
      </c>
      <c r="E1082" s="313">
        <f t="shared" si="52"/>
        <v>0.094</v>
      </c>
      <c r="F1082" s="440" t="str">
        <f t="shared" si="53"/>
        <v>是</v>
      </c>
      <c r="G1082" s="441" t="str">
        <f t="shared" si="54"/>
        <v>项</v>
      </c>
    </row>
    <row r="1083" ht="36" customHeight="1" spans="1:7">
      <c r="A1083" s="442" t="s">
        <v>1982</v>
      </c>
      <c r="B1083" s="311" t="s">
        <v>143</v>
      </c>
      <c r="C1083" s="312"/>
      <c r="D1083" s="312"/>
      <c r="E1083" s="308" t="str">
        <f t="shared" si="52"/>
        <v/>
      </c>
      <c r="F1083" s="440" t="str">
        <f t="shared" si="53"/>
        <v>否</v>
      </c>
      <c r="G1083" s="441" t="str">
        <f t="shared" si="54"/>
        <v>项</v>
      </c>
    </row>
    <row r="1084" ht="36" customHeight="1" spans="1:7">
      <c r="A1084" s="442" t="s">
        <v>1983</v>
      </c>
      <c r="B1084" s="311" t="s">
        <v>145</v>
      </c>
      <c r="C1084" s="312">
        <v>0</v>
      </c>
      <c r="D1084" s="312">
        <v>0</v>
      </c>
      <c r="E1084" s="308" t="str">
        <f t="shared" si="52"/>
        <v/>
      </c>
      <c r="F1084" s="440" t="str">
        <f t="shared" si="53"/>
        <v>否</v>
      </c>
      <c r="G1084" s="441" t="str">
        <f t="shared" si="54"/>
        <v>项</v>
      </c>
    </row>
    <row r="1085" ht="36" customHeight="1" spans="1:7">
      <c r="A1085" s="442" t="s">
        <v>1984</v>
      </c>
      <c r="B1085" s="311" t="s">
        <v>1985</v>
      </c>
      <c r="C1085" s="312">
        <v>0</v>
      </c>
      <c r="D1085" s="312">
        <v>0</v>
      </c>
      <c r="E1085" s="308" t="str">
        <f t="shared" si="52"/>
        <v/>
      </c>
      <c r="F1085" s="440" t="str">
        <f t="shared" si="53"/>
        <v>否</v>
      </c>
      <c r="G1085" s="441" t="str">
        <f t="shared" si="54"/>
        <v>项</v>
      </c>
    </row>
    <row r="1086" ht="36" customHeight="1" spans="1:7">
      <c r="A1086" s="442" t="s">
        <v>1986</v>
      </c>
      <c r="B1086" s="311" t="s">
        <v>1987</v>
      </c>
      <c r="C1086" s="312">
        <v>0</v>
      </c>
      <c r="D1086" s="312">
        <v>0</v>
      </c>
      <c r="E1086" s="308" t="str">
        <f t="shared" si="52"/>
        <v/>
      </c>
      <c r="F1086" s="440" t="str">
        <f t="shared" si="53"/>
        <v>否</v>
      </c>
      <c r="G1086" s="441" t="str">
        <f t="shared" si="54"/>
        <v>项</v>
      </c>
    </row>
    <row r="1087" ht="36" customHeight="1" spans="1:7">
      <c r="A1087" s="442" t="s">
        <v>1988</v>
      </c>
      <c r="B1087" s="311" t="s">
        <v>1989</v>
      </c>
      <c r="C1087" s="312">
        <v>0</v>
      </c>
      <c r="D1087" s="312">
        <v>0</v>
      </c>
      <c r="E1087" s="308" t="str">
        <f t="shared" si="52"/>
        <v/>
      </c>
      <c r="F1087" s="440" t="str">
        <f t="shared" si="53"/>
        <v>否</v>
      </c>
      <c r="G1087" s="441" t="str">
        <f t="shared" si="54"/>
        <v>项</v>
      </c>
    </row>
    <row r="1088" ht="36" customHeight="1" spans="1:7">
      <c r="A1088" s="442" t="s">
        <v>1990</v>
      </c>
      <c r="B1088" s="311" t="s">
        <v>1991</v>
      </c>
      <c r="C1088" s="312">
        <v>0</v>
      </c>
      <c r="D1088" s="312">
        <v>0</v>
      </c>
      <c r="E1088" s="308" t="str">
        <f t="shared" si="52"/>
        <v/>
      </c>
      <c r="F1088" s="440" t="str">
        <f t="shared" si="53"/>
        <v>否</v>
      </c>
      <c r="G1088" s="441" t="str">
        <f t="shared" si="54"/>
        <v>项</v>
      </c>
    </row>
    <row r="1089" ht="36" customHeight="1" spans="1:7">
      <c r="A1089" s="442" t="s">
        <v>1992</v>
      </c>
      <c r="B1089" s="311" t="s">
        <v>159</v>
      </c>
      <c r="C1089" s="312">
        <v>0</v>
      </c>
      <c r="D1089" s="312">
        <v>0</v>
      </c>
      <c r="E1089" s="308" t="str">
        <f t="shared" si="52"/>
        <v/>
      </c>
      <c r="F1089" s="440" t="str">
        <f t="shared" si="53"/>
        <v>否</v>
      </c>
      <c r="G1089" s="441" t="str">
        <f t="shared" si="54"/>
        <v>项</v>
      </c>
    </row>
    <row r="1090" ht="36" customHeight="1" spans="1:7">
      <c r="A1090" s="442" t="s">
        <v>1993</v>
      </c>
      <c r="B1090" s="311" t="s">
        <v>1994</v>
      </c>
      <c r="C1090" s="443">
        <v>723</v>
      </c>
      <c r="D1090" s="445">
        <v>363</v>
      </c>
      <c r="E1090" s="313">
        <f t="shared" ref="E1090:E1153" si="55">IFERROR(D1090/C1090-1,"")</f>
        <v>-0.498</v>
      </c>
      <c r="F1090" s="440" t="str">
        <f t="shared" si="53"/>
        <v>是</v>
      </c>
      <c r="G1090" s="441" t="str">
        <f t="shared" si="54"/>
        <v>项</v>
      </c>
    </row>
    <row r="1091" ht="36" customHeight="1" spans="1:7">
      <c r="A1091" s="439" t="s">
        <v>1995</v>
      </c>
      <c r="B1091" s="306" t="s">
        <v>1996</v>
      </c>
      <c r="C1091" s="307">
        <f>SUM(C1092:C1096)</f>
        <v>0</v>
      </c>
      <c r="D1091" s="307">
        <f>SUM(D1092:D1096)</f>
        <v>0</v>
      </c>
      <c r="E1091" s="308" t="str">
        <f t="shared" si="55"/>
        <v/>
      </c>
      <c r="F1091" s="440" t="str">
        <f t="shared" si="53"/>
        <v>否</v>
      </c>
      <c r="G1091" s="441" t="str">
        <f t="shared" si="54"/>
        <v>款</v>
      </c>
    </row>
    <row r="1092" ht="36" customHeight="1" spans="1:7">
      <c r="A1092" s="442" t="s">
        <v>1997</v>
      </c>
      <c r="B1092" s="311" t="s">
        <v>141</v>
      </c>
      <c r="C1092" s="312">
        <v>0</v>
      </c>
      <c r="D1092" s="312">
        <v>0</v>
      </c>
      <c r="E1092" s="308" t="str">
        <f t="shared" si="55"/>
        <v/>
      </c>
      <c r="F1092" s="440" t="str">
        <f t="shared" si="53"/>
        <v>否</v>
      </c>
      <c r="G1092" s="441" t="str">
        <f t="shared" si="54"/>
        <v>项</v>
      </c>
    </row>
    <row r="1093" ht="36" customHeight="1" spans="1:7">
      <c r="A1093" s="442" t="s">
        <v>1998</v>
      </c>
      <c r="B1093" s="311" t="s">
        <v>143</v>
      </c>
      <c r="C1093" s="312">
        <v>0</v>
      </c>
      <c r="D1093" s="312">
        <v>0</v>
      </c>
      <c r="E1093" s="308" t="str">
        <f t="shared" si="55"/>
        <v/>
      </c>
      <c r="F1093" s="440" t="str">
        <f t="shared" ref="F1093:F1156" si="56">IF(LEN(A1093)=3,"是",IF(B1093&lt;&gt;"",IF(SUM(C1093:D1093)&lt;&gt;0,"是","否"),"是"))</f>
        <v>否</v>
      </c>
      <c r="G1093" s="441" t="str">
        <f t="shared" ref="G1093:G1156" si="57">IF(LEN(A1093)=3,"类",IF(LEN(A1093)=5,"款","项"))</f>
        <v>项</v>
      </c>
    </row>
    <row r="1094" ht="36" customHeight="1" spans="1:7">
      <c r="A1094" s="442" t="s">
        <v>1999</v>
      </c>
      <c r="B1094" s="311" t="s">
        <v>145</v>
      </c>
      <c r="C1094" s="312">
        <v>0</v>
      </c>
      <c r="D1094" s="312">
        <v>0</v>
      </c>
      <c r="E1094" s="308" t="str">
        <f t="shared" si="55"/>
        <v/>
      </c>
      <c r="F1094" s="440" t="str">
        <f t="shared" si="56"/>
        <v>否</v>
      </c>
      <c r="G1094" s="441" t="str">
        <f t="shared" si="57"/>
        <v>项</v>
      </c>
    </row>
    <row r="1095" ht="36" customHeight="1" spans="1:7">
      <c r="A1095" s="442" t="s">
        <v>2000</v>
      </c>
      <c r="B1095" s="311" t="s">
        <v>2001</v>
      </c>
      <c r="C1095" s="312">
        <v>0</v>
      </c>
      <c r="D1095" s="312">
        <v>0</v>
      </c>
      <c r="E1095" s="308" t="str">
        <f t="shared" si="55"/>
        <v/>
      </c>
      <c r="F1095" s="440" t="str">
        <f t="shared" si="56"/>
        <v>否</v>
      </c>
      <c r="G1095" s="441" t="str">
        <f t="shared" si="57"/>
        <v>项</v>
      </c>
    </row>
    <row r="1096" ht="36" customHeight="1" spans="1:7">
      <c r="A1096" s="442" t="s">
        <v>2002</v>
      </c>
      <c r="B1096" s="311" t="s">
        <v>2003</v>
      </c>
      <c r="C1096" s="312"/>
      <c r="D1096" s="312"/>
      <c r="E1096" s="308" t="str">
        <f t="shared" si="55"/>
        <v/>
      </c>
      <c r="F1096" s="440" t="str">
        <f t="shared" si="56"/>
        <v>否</v>
      </c>
      <c r="G1096" s="441" t="str">
        <f t="shared" si="57"/>
        <v>项</v>
      </c>
    </row>
    <row r="1097" ht="36" customHeight="1" spans="1:7">
      <c r="A1097" s="439" t="s">
        <v>2004</v>
      </c>
      <c r="B1097" s="306" t="s">
        <v>2005</v>
      </c>
      <c r="C1097" s="307">
        <f>SUM(C1098:C1099)</f>
        <v>50</v>
      </c>
      <c r="D1097" s="307">
        <f>SUM(D1098:D1099)</f>
        <v>0</v>
      </c>
      <c r="E1097" s="313">
        <f t="shared" si="55"/>
        <v>-1</v>
      </c>
      <c r="F1097" s="440" t="str">
        <f t="shared" si="56"/>
        <v>是</v>
      </c>
      <c r="G1097" s="441" t="str">
        <f t="shared" si="57"/>
        <v>款</v>
      </c>
    </row>
    <row r="1098" ht="36" customHeight="1" spans="1:7">
      <c r="A1098" s="442" t="s">
        <v>2006</v>
      </c>
      <c r="B1098" s="311" t="s">
        <v>2007</v>
      </c>
      <c r="C1098" s="312">
        <v>0</v>
      </c>
      <c r="D1098" s="312">
        <v>0</v>
      </c>
      <c r="E1098" s="308" t="str">
        <f t="shared" si="55"/>
        <v/>
      </c>
      <c r="F1098" s="440" t="str">
        <f t="shared" si="56"/>
        <v>否</v>
      </c>
      <c r="G1098" s="441" t="str">
        <f t="shared" si="57"/>
        <v>项</v>
      </c>
    </row>
    <row r="1099" ht="36" customHeight="1" spans="1:7">
      <c r="A1099" s="442" t="s">
        <v>2008</v>
      </c>
      <c r="B1099" s="311" t="s">
        <v>2009</v>
      </c>
      <c r="C1099" s="443">
        <v>50</v>
      </c>
      <c r="D1099" s="312"/>
      <c r="E1099" s="313">
        <f t="shared" si="55"/>
        <v>-1</v>
      </c>
      <c r="F1099" s="440" t="str">
        <f t="shared" si="56"/>
        <v>是</v>
      </c>
      <c r="G1099" s="441" t="str">
        <f t="shared" si="57"/>
        <v>项</v>
      </c>
    </row>
    <row r="1100" ht="36" customHeight="1" spans="1:7">
      <c r="A1100" s="439" t="s">
        <v>100</v>
      </c>
      <c r="B1100" s="306" t="s">
        <v>101</v>
      </c>
      <c r="C1100" s="307">
        <f>SUM(C1101,C1108,C1118,C1124)</f>
        <v>0</v>
      </c>
      <c r="D1100" s="307">
        <f>SUM(D1101,D1108,D1118,D1124)</f>
        <v>0</v>
      </c>
      <c r="E1100" s="308" t="str">
        <f t="shared" si="55"/>
        <v/>
      </c>
      <c r="F1100" s="440" t="str">
        <f t="shared" si="56"/>
        <v>是</v>
      </c>
      <c r="G1100" s="441" t="str">
        <f t="shared" si="57"/>
        <v>类</v>
      </c>
    </row>
    <row r="1101" ht="36" customHeight="1" spans="1:7">
      <c r="A1101" s="439" t="s">
        <v>2010</v>
      </c>
      <c r="B1101" s="306" t="s">
        <v>2011</v>
      </c>
      <c r="C1101" s="307">
        <f>SUM(C1102:C1107)</f>
        <v>0</v>
      </c>
      <c r="D1101" s="307">
        <f>SUM(D1102:D1107)</f>
        <v>0</v>
      </c>
      <c r="E1101" s="308" t="str">
        <f t="shared" si="55"/>
        <v/>
      </c>
      <c r="F1101" s="440" t="str">
        <f t="shared" si="56"/>
        <v>否</v>
      </c>
      <c r="G1101" s="441" t="str">
        <f t="shared" si="57"/>
        <v>款</v>
      </c>
    </row>
    <row r="1102" ht="36" customHeight="1" spans="1:7">
      <c r="A1102" s="442" t="s">
        <v>2012</v>
      </c>
      <c r="B1102" s="311" t="s">
        <v>141</v>
      </c>
      <c r="C1102" s="312">
        <v>0</v>
      </c>
      <c r="D1102" s="312">
        <v>0</v>
      </c>
      <c r="E1102" s="308" t="str">
        <f t="shared" si="55"/>
        <v/>
      </c>
      <c r="F1102" s="440" t="str">
        <f t="shared" si="56"/>
        <v>否</v>
      </c>
      <c r="G1102" s="441" t="str">
        <f t="shared" si="57"/>
        <v>项</v>
      </c>
    </row>
    <row r="1103" ht="36" customHeight="1" spans="1:7">
      <c r="A1103" s="442" t="s">
        <v>2013</v>
      </c>
      <c r="B1103" s="311" t="s">
        <v>143</v>
      </c>
      <c r="C1103" s="312">
        <v>0</v>
      </c>
      <c r="D1103" s="312">
        <v>0</v>
      </c>
      <c r="E1103" s="308" t="str">
        <f t="shared" si="55"/>
        <v/>
      </c>
      <c r="F1103" s="440" t="str">
        <f t="shared" si="56"/>
        <v>否</v>
      </c>
      <c r="G1103" s="441" t="str">
        <f t="shared" si="57"/>
        <v>项</v>
      </c>
    </row>
    <row r="1104" ht="36" customHeight="1" spans="1:7">
      <c r="A1104" s="442" t="s">
        <v>2014</v>
      </c>
      <c r="B1104" s="311" t="s">
        <v>145</v>
      </c>
      <c r="C1104" s="312">
        <v>0</v>
      </c>
      <c r="D1104" s="312">
        <v>0</v>
      </c>
      <c r="E1104" s="308" t="str">
        <f t="shared" si="55"/>
        <v/>
      </c>
      <c r="F1104" s="440" t="str">
        <f t="shared" si="56"/>
        <v>否</v>
      </c>
      <c r="G1104" s="441" t="str">
        <f t="shared" si="57"/>
        <v>项</v>
      </c>
    </row>
    <row r="1105" ht="36" customHeight="1" spans="1:7">
      <c r="A1105" s="442" t="s">
        <v>2015</v>
      </c>
      <c r="B1105" s="311" t="s">
        <v>2016</v>
      </c>
      <c r="C1105" s="312">
        <v>0</v>
      </c>
      <c r="D1105" s="312">
        <v>0</v>
      </c>
      <c r="E1105" s="308" t="str">
        <f t="shared" si="55"/>
        <v/>
      </c>
      <c r="F1105" s="440" t="str">
        <f t="shared" si="56"/>
        <v>否</v>
      </c>
      <c r="G1105" s="441" t="str">
        <f t="shared" si="57"/>
        <v>项</v>
      </c>
    </row>
    <row r="1106" ht="36" customHeight="1" spans="1:7">
      <c r="A1106" s="442" t="s">
        <v>2017</v>
      </c>
      <c r="B1106" s="311" t="s">
        <v>159</v>
      </c>
      <c r="C1106" s="312">
        <v>0</v>
      </c>
      <c r="D1106" s="312">
        <v>0</v>
      </c>
      <c r="E1106" s="308" t="str">
        <f t="shared" si="55"/>
        <v/>
      </c>
      <c r="F1106" s="440" t="str">
        <f t="shared" si="56"/>
        <v>否</v>
      </c>
      <c r="G1106" s="441" t="str">
        <f t="shared" si="57"/>
        <v>项</v>
      </c>
    </row>
    <row r="1107" ht="36" customHeight="1" spans="1:7">
      <c r="A1107" s="442" t="s">
        <v>2018</v>
      </c>
      <c r="B1107" s="311" t="s">
        <v>2019</v>
      </c>
      <c r="C1107" s="312">
        <v>0</v>
      </c>
      <c r="D1107" s="312">
        <v>0</v>
      </c>
      <c r="E1107" s="308" t="str">
        <f t="shared" si="55"/>
        <v/>
      </c>
      <c r="F1107" s="440" t="str">
        <f t="shared" si="56"/>
        <v>否</v>
      </c>
      <c r="G1107" s="441" t="str">
        <f t="shared" si="57"/>
        <v>项</v>
      </c>
    </row>
    <row r="1108" ht="36" customHeight="1" spans="1:7">
      <c r="A1108" s="306">
        <v>21702</v>
      </c>
      <c r="B1108" s="452" t="s">
        <v>2020</v>
      </c>
      <c r="C1108" s="307">
        <f>SUM(C1109:C1117)</f>
        <v>0</v>
      </c>
      <c r="D1108" s="307">
        <f>SUM(D1109:D1117)</f>
        <v>0</v>
      </c>
      <c r="E1108" s="308" t="str">
        <f t="shared" si="55"/>
        <v/>
      </c>
      <c r="F1108" s="440" t="str">
        <f t="shared" si="56"/>
        <v>否</v>
      </c>
      <c r="G1108" s="441" t="str">
        <f t="shared" si="57"/>
        <v>款</v>
      </c>
    </row>
    <row r="1109" ht="36" customHeight="1" spans="1:7">
      <c r="A1109" s="449">
        <v>2170201</v>
      </c>
      <c r="B1109" s="449" t="s">
        <v>2021</v>
      </c>
      <c r="C1109" s="312">
        <v>0</v>
      </c>
      <c r="D1109" s="312">
        <v>0</v>
      </c>
      <c r="E1109" s="308" t="str">
        <f t="shared" si="55"/>
        <v/>
      </c>
      <c r="F1109" s="440" t="str">
        <f t="shared" si="56"/>
        <v>否</v>
      </c>
      <c r="G1109" s="441" t="str">
        <f t="shared" si="57"/>
        <v>项</v>
      </c>
    </row>
    <row r="1110" ht="36" customHeight="1" spans="1:7">
      <c r="A1110" s="449">
        <v>2170202</v>
      </c>
      <c r="B1110" s="449" t="s">
        <v>2022</v>
      </c>
      <c r="C1110" s="312">
        <v>0</v>
      </c>
      <c r="D1110" s="312">
        <v>0</v>
      </c>
      <c r="E1110" s="308" t="str">
        <f t="shared" si="55"/>
        <v/>
      </c>
      <c r="F1110" s="440" t="str">
        <f t="shared" si="56"/>
        <v>否</v>
      </c>
      <c r="G1110" s="441" t="str">
        <f t="shared" si="57"/>
        <v>项</v>
      </c>
    </row>
    <row r="1111" ht="36" customHeight="1" spans="1:7">
      <c r="A1111" s="449">
        <v>2170203</v>
      </c>
      <c r="B1111" s="449" t="s">
        <v>2023</v>
      </c>
      <c r="C1111" s="312">
        <v>0</v>
      </c>
      <c r="D1111" s="312">
        <v>0</v>
      </c>
      <c r="E1111" s="308" t="str">
        <f t="shared" si="55"/>
        <v/>
      </c>
      <c r="F1111" s="440" t="str">
        <f t="shared" si="56"/>
        <v>否</v>
      </c>
      <c r="G1111" s="441" t="str">
        <f t="shared" si="57"/>
        <v>项</v>
      </c>
    </row>
    <row r="1112" ht="36" customHeight="1" spans="1:7">
      <c r="A1112" s="449">
        <v>2170204</v>
      </c>
      <c r="B1112" s="449" t="s">
        <v>2024</v>
      </c>
      <c r="C1112" s="312">
        <v>0</v>
      </c>
      <c r="D1112" s="312">
        <v>0</v>
      </c>
      <c r="E1112" s="308" t="str">
        <f t="shared" si="55"/>
        <v/>
      </c>
      <c r="F1112" s="440" t="str">
        <f t="shared" si="56"/>
        <v>否</v>
      </c>
      <c r="G1112" s="441" t="str">
        <f t="shared" si="57"/>
        <v>项</v>
      </c>
    </row>
    <row r="1113" ht="36" customHeight="1" spans="1:7">
      <c r="A1113" s="449">
        <v>2170205</v>
      </c>
      <c r="B1113" s="449" t="s">
        <v>2025</v>
      </c>
      <c r="C1113" s="312">
        <v>0</v>
      </c>
      <c r="D1113" s="312">
        <v>0</v>
      </c>
      <c r="E1113" s="308" t="str">
        <f t="shared" si="55"/>
        <v/>
      </c>
      <c r="F1113" s="440" t="str">
        <f t="shared" si="56"/>
        <v>否</v>
      </c>
      <c r="G1113" s="441" t="str">
        <f t="shared" si="57"/>
        <v>项</v>
      </c>
    </row>
    <row r="1114" ht="36" customHeight="1" spans="1:7">
      <c r="A1114" s="449">
        <v>2170206</v>
      </c>
      <c r="B1114" s="449" t="s">
        <v>2026</v>
      </c>
      <c r="C1114" s="312">
        <v>0</v>
      </c>
      <c r="D1114" s="312">
        <v>0</v>
      </c>
      <c r="E1114" s="308" t="str">
        <f t="shared" si="55"/>
        <v/>
      </c>
      <c r="F1114" s="440" t="str">
        <f t="shared" si="56"/>
        <v>否</v>
      </c>
      <c r="G1114" s="441" t="str">
        <f t="shared" si="57"/>
        <v>项</v>
      </c>
    </row>
    <row r="1115" ht="36" customHeight="1" spans="1:7">
      <c r="A1115" s="449">
        <v>2170207</v>
      </c>
      <c r="B1115" s="449" t="s">
        <v>2027</v>
      </c>
      <c r="C1115" s="312">
        <v>0</v>
      </c>
      <c r="D1115" s="312">
        <v>0</v>
      </c>
      <c r="E1115" s="308" t="str">
        <f t="shared" si="55"/>
        <v/>
      </c>
      <c r="F1115" s="440" t="str">
        <f t="shared" si="56"/>
        <v>否</v>
      </c>
      <c r="G1115" s="441" t="str">
        <f t="shared" si="57"/>
        <v>项</v>
      </c>
    </row>
    <row r="1116" ht="36" customHeight="1" spans="1:7">
      <c r="A1116" s="449">
        <v>2170208</v>
      </c>
      <c r="B1116" s="449" t="s">
        <v>2028</v>
      </c>
      <c r="C1116" s="312">
        <v>0</v>
      </c>
      <c r="D1116" s="312">
        <v>0</v>
      </c>
      <c r="E1116" s="308" t="str">
        <f t="shared" si="55"/>
        <v/>
      </c>
      <c r="F1116" s="440" t="str">
        <f t="shared" si="56"/>
        <v>否</v>
      </c>
      <c r="G1116" s="441" t="str">
        <f t="shared" si="57"/>
        <v>项</v>
      </c>
    </row>
    <row r="1117" ht="36" customHeight="1" spans="1:7">
      <c r="A1117" s="449">
        <v>2170299</v>
      </c>
      <c r="B1117" s="449" t="s">
        <v>2029</v>
      </c>
      <c r="C1117" s="312"/>
      <c r="D1117" s="312"/>
      <c r="E1117" s="308" t="str">
        <f t="shared" si="55"/>
        <v/>
      </c>
      <c r="F1117" s="440" t="str">
        <f t="shared" si="56"/>
        <v>否</v>
      </c>
      <c r="G1117" s="441" t="str">
        <f t="shared" si="57"/>
        <v>项</v>
      </c>
    </row>
    <row r="1118" ht="36" customHeight="1" spans="1:7">
      <c r="A1118" s="439" t="s">
        <v>2030</v>
      </c>
      <c r="B1118" s="306" t="s">
        <v>2031</v>
      </c>
      <c r="C1118" s="307">
        <f>SUM(C1119:C1123)</f>
        <v>0</v>
      </c>
      <c r="D1118" s="307">
        <f>SUM(D1119:D1123)</f>
        <v>0</v>
      </c>
      <c r="E1118" s="308" t="str">
        <f t="shared" si="55"/>
        <v/>
      </c>
      <c r="F1118" s="440" t="str">
        <f t="shared" si="56"/>
        <v>否</v>
      </c>
      <c r="G1118" s="441" t="str">
        <f t="shared" si="57"/>
        <v>款</v>
      </c>
    </row>
    <row r="1119" ht="36" customHeight="1" spans="1:7">
      <c r="A1119" s="442" t="s">
        <v>2032</v>
      </c>
      <c r="B1119" s="311" t="s">
        <v>2033</v>
      </c>
      <c r="C1119" s="312">
        <v>0</v>
      </c>
      <c r="D1119" s="312">
        <v>0</v>
      </c>
      <c r="E1119" s="308" t="str">
        <f t="shared" si="55"/>
        <v/>
      </c>
      <c r="F1119" s="440" t="str">
        <f t="shared" si="56"/>
        <v>否</v>
      </c>
      <c r="G1119" s="441" t="str">
        <f t="shared" si="57"/>
        <v>项</v>
      </c>
    </row>
    <row r="1120" ht="36" customHeight="1" spans="1:7">
      <c r="A1120" s="442" t="s">
        <v>2034</v>
      </c>
      <c r="B1120" s="311" t="s">
        <v>2035</v>
      </c>
      <c r="C1120" s="312">
        <v>0</v>
      </c>
      <c r="D1120" s="312">
        <v>0</v>
      </c>
      <c r="E1120" s="308" t="str">
        <f t="shared" si="55"/>
        <v/>
      </c>
      <c r="F1120" s="440" t="str">
        <f t="shared" si="56"/>
        <v>否</v>
      </c>
      <c r="G1120" s="441" t="str">
        <f t="shared" si="57"/>
        <v>项</v>
      </c>
    </row>
    <row r="1121" ht="36" customHeight="1" spans="1:7">
      <c r="A1121" s="442" t="s">
        <v>2036</v>
      </c>
      <c r="B1121" s="311" t="s">
        <v>2037</v>
      </c>
      <c r="C1121" s="312"/>
      <c r="D1121" s="312"/>
      <c r="E1121" s="308" t="str">
        <f t="shared" si="55"/>
        <v/>
      </c>
      <c r="F1121" s="440" t="str">
        <f t="shared" si="56"/>
        <v>否</v>
      </c>
      <c r="G1121" s="441" t="str">
        <f t="shared" si="57"/>
        <v>项</v>
      </c>
    </row>
    <row r="1122" ht="36" customHeight="1" spans="1:7">
      <c r="A1122" s="442" t="s">
        <v>2038</v>
      </c>
      <c r="B1122" s="311" t="s">
        <v>2039</v>
      </c>
      <c r="C1122" s="312">
        <v>0</v>
      </c>
      <c r="D1122" s="312">
        <v>0</v>
      </c>
      <c r="E1122" s="308" t="str">
        <f t="shared" si="55"/>
        <v/>
      </c>
      <c r="F1122" s="440" t="str">
        <f t="shared" si="56"/>
        <v>否</v>
      </c>
      <c r="G1122" s="441" t="str">
        <f t="shared" si="57"/>
        <v>项</v>
      </c>
    </row>
    <row r="1123" ht="36" customHeight="1" spans="1:7">
      <c r="A1123" s="442" t="s">
        <v>2040</v>
      </c>
      <c r="B1123" s="311" t="s">
        <v>2041</v>
      </c>
      <c r="C1123" s="312"/>
      <c r="D1123" s="312"/>
      <c r="E1123" s="308" t="str">
        <f t="shared" si="55"/>
        <v/>
      </c>
      <c r="F1123" s="440" t="str">
        <f t="shared" si="56"/>
        <v>否</v>
      </c>
      <c r="G1123" s="441" t="str">
        <f t="shared" si="57"/>
        <v>项</v>
      </c>
    </row>
    <row r="1124" ht="36" customHeight="1" spans="1:7">
      <c r="A1124" s="439" t="s">
        <v>2042</v>
      </c>
      <c r="B1124" s="306" t="s">
        <v>2043</v>
      </c>
      <c r="C1124" s="307">
        <f>SUM(C1125:C1126)</f>
        <v>0</v>
      </c>
      <c r="D1124" s="307">
        <f>SUM(D1125:D1126)</f>
        <v>0</v>
      </c>
      <c r="E1124" s="308" t="str">
        <f t="shared" si="55"/>
        <v/>
      </c>
      <c r="F1124" s="440" t="str">
        <f t="shared" si="56"/>
        <v>否</v>
      </c>
      <c r="G1124" s="441" t="str">
        <f t="shared" si="57"/>
        <v>款</v>
      </c>
    </row>
    <row r="1125" ht="36" customHeight="1" spans="1:7">
      <c r="A1125" s="311">
        <v>2179902</v>
      </c>
      <c r="B1125" s="311" t="s">
        <v>2044</v>
      </c>
      <c r="C1125" s="312">
        <v>0</v>
      </c>
      <c r="D1125" s="312">
        <v>0</v>
      </c>
      <c r="E1125" s="308" t="str">
        <f t="shared" si="55"/>
        <v/>
      </c>
      <c r="F1125" s="440" t="str">
        <f t="shared" si="56"/>
        <v>否</v>
      </c>
      <c r="G1125" s="441" t="str">
        <f t="shared" si="57"/>
        <v>项</v>
      </c>
    </row>
    <row r="1126" ht="36" customHeight="1" spans="1:7">
      <c r="A1126" s="311">
        <v>2179999</v>
      </c>
      <c r="B1126" s="311" t="s">
        <v>2041</v>
      </c>
      <c r="C1126" s="312"/>
      <c r="D1126" s="312"/>
      <c r="E1126" s="308" t="str">
        <f t="shared" si="55"/>
        <v/>
      </c>
      <c r="F1126" s="440" t="str">
        <f t="shared" si="56"/>
        <v>否</v>
      </c>
      <c r="G1126" s="441" t="str">
        <f t="shared" si="57"/>
        <v>项</v>
      </c>
    </row>
    <row r="1127" ht="36" customHeight="1" spans="1:7">
      <c r="A1127" s="439" t="s">
        <v>102</v>
      </c>
      <c r="B1127" s="306" t="s">
        <v>103</v>
      </c>
      <c r="C1127" s="307">
        <f>SUM(C1128,C1129,C1130,C1131,C1132,C1133,C1134,C1135,C1136)</f>
        <v>0</v>
      </c>
      <c r="D1127" s="307">
        <f>SUM(D1128,D1129,D1130,D1131,D1132,D1133,D1134,D1135,D1136)</f>
        <v>0</v>
      </c>
      <c r="E1127" s="308" t="str">
        <f t="shared" si="55"/>
        <v/>
      </c>
      <c r="F1127" s="440" t="str">
        <f t="shared" si="56"/>
        <v>是</v>
      </c>
      <c r="G1127" s="441" t="str">
        <f t="shared" si="57"/>
        <v>类</v>
      </c>
    </row>
    <row r="1128" ht="36" customHeight="1" spans="1:7">
      <c r="A1128" s="439" t="s">
        <v>2045</v>
      </c>
      <c r="B1128" s="306" t="s">
        <v>2046</v>
      </c>
      <c r="C1128" s="307">
        <v>0</v>
      </c>
      <c r="D1128" s="307">
        <v>0</v>
      </c>
      <c r="E1128" s="308" t="str">
        <f t="shared" si="55"/>
        <v/>
      </c>
      <c r="F1128" s="440" t="str">
        <f t="shared" si="56"/>
        <v>否</v>
      </c>
      <c r="G1128" s="441" t="str">
        <f t="shared" si="57"/>
        <v>款</v>
      </c>
    </row>
    <row r="1129" ht="36" customHeight="1" spans="1:7">
      <c r="A1129" s="439" t="s">
        <v>2047</v>
      </c>
      <c r="B1129" s="306" t="s">
        <v>2048</v>
      </c>
      <c r="C1129" s="307">
        <v>0</v>
      </c>
      <c r="D1129" s="307">
        <v>0</v>
      </c>
      <c r="E1129" s="308" t="str">
        <f t="shared" si="55"/>
        <v/>
      </c>
      <c r="F1129" s="440" t="str">
        <f t="shared" si="56"/>
        <v>否</v>
      </c>
      <c r="G1129" s="441" t="str">
        <f t="shared" si="57"/>
        <v>款</v>
      </c>
    </row>
    <row r="1130" ht="36" customHeight="1" spans="1:7">
      <c r="A1130" s="439" t="s">
        <v>2049</v>
      </c>
      <c r="B1130" s="306" t="s">
        <v>2050</v>
      </c>
      <c r="C1130" s="307">
        <v>0</v>
      </c>
      <c r="D1130" s="307">
        <v>0</v>
      </c>
      <c r="E1130" s="308" t="str">
        <f t="shared" si="55"/>
        <v/>
      </c>
      <c r="F1130" s="440" t="str">
        <f t="shared" si="56"/>
        <v>否</v>
      </c>
      <c r="G1130" s="441" t="str">
        <f t="shared" si="57"/>
        <v>款</v>
      </c>
    </row>
    <row r="1131" ht="36" customHeight="1" spans="1:7">
      <c r="A1131" s="439" t="s">
        <v>2051</v>
      </c>
      <c r="B1131" s="306" t="s">
        <v>2052</v>
      </c>
      <c r="C1131" s="307">
        <v>0</v>
      </c>
      <c r="D1131" s="307">
        <v>0</v>
      </c>
      <c r="E1131" s="308" t="str">
        <f t="shared" si="55"/>
        <v/>
      </c>
      <c r="F1131" s="440" t="str">
        <f t="shared" si="56"/>
        <v>否</v>
      </c>
      <c r="G1131" s="441" t="str">
        <f t="shared" si="57"/>
        <v>款</v>
      </c>
    </row>
    <row r="1132" ht="36" customHeight="1" spans="1:7">
      <c r="A1132" s="439" t="s">
        <v>2053</v>
      </c>
      <c r="B1132" s="306" t="s">
        <v>2054</v>
      </c>
      <c r="C1132" s="307">
        <v>0</v>
      </c>
      <c r="D1132" s="307">
        <v>0</v>
      </c>
      <c r="E1132" s="308" t="str">
        <f t="shared" si="55"/>
        <v/>
      </c>
      <c r="F1132" s="440" t="str">
        <f t="shared" si="56"/>
        <v>否</v>
      </c>
      <c r="G1132" s="441" t="str">
        <f t="shared" si="57"/>
        <v>款</v>
      </c>
    </row>
    <row r="1133" ht="36" customHeight="1" spans="1:7">
      <c r="A1133" s="439" t="s">
        <v>2055</v>
      </c>
      <c r="B1133" s="306" t="s">
        <v>2056</v>
      </c>
      <c r="C1133" s="307">
        <v>0</v>
      </c>
      <c r="D1133" s="307">
        <v>0</v>
      </c>
      <c r="E1133" s="308" t="str">
        <f t="shared" si="55"/>
        <v/>
      </c>
      <c r="F1133" s="440" t="str">
        <f t="shared" si="56"/>
        <v>否</v>
      </c>
      <c r="G1133" s="441" t="str">
        <f t="shared" si="57"/>
        <v>款</v>
      </c>
    </row>
    <row r="1134" ht="36" customHeight="1" spans="1:7">
      <c r="A1134" s="439" t="s">
        <v>2057</v>
      </c>
      <c r="B1134" s="306" t="s">
        <v>2058</v>
      </c>
      <c r="C1134" s="307">
        <v>0</v>
      </c>
      <c r="D1134" s="307">
        <v>0</v>
      </c>
      <c r="E1134" s="308" t="str">
        <f t="shared" si="55"/>
        <v/>
      </c>
      <c r="F1134" s="440" t="str">
        <f t="shared" si="56"/>
        <v>否</v>
      </c>
      <c r="G1134" s="441" t="str">
        <f t="shared" si="57"/>
        <v>款</v>
      </c>
    </row>
    <row r="1135" ht="36" customHeight="1" spans="1:7">
      <c r="A1135" s="439" t="s">
        <v>2059</v>
      </c>
      <c r="B1135" s="306" t="s">
        <v>2060</v>
      </c>
      <c r="C1135" s="307">
        <v>0</v>
      </c>
      <c r="D1135" s="307">
        <v>0</v>
      </c>
      <c r="E1135" s="308" t="str">
        <f t="shared" si="55"/>
        <v/>
      </c>
      <c r="F1135" s="440" t="str">
        <f t="shared" si="56"/>
        <v>否</v>
      </c>
      <c r="G1135" s="441" t="str">
        <f t="shared" si="57"/>
        <v>款</v>
      </c>
    </row>
    <row r="1136" ht="36" customHeight="1" spans="1:7">
      <c r="A1136" s="439" t="s">
        <v>2061</v>
      </c>
      <c r="B1136" s="306" t="s">
        <v>2062</v>
      </c>
      <c r="C1136" s="307">
        <v>0</v>
      </c>
      <c r="D1136" s="307">
        <v>0</v>
      </c>
      <c r="E1136" s="308" t="str">
        <f t="shared" si="55"/>
        <v/>
      </c>
      <c r="F1136" s="440" t="str">
        <f t="shared" si="56"/>
        <v>否</v>
      </c>
      <c r="G1136" s="441" t="str">
        <f t="shared" si="57"/>
        <v>款</v>
      </c>
    </row>
    <row r="1137" ht="36" customHeight="1" spans="1:7">
      <c r="A1137" s="439" t="s">
        <v>104</v>
      </c>
      <c r="B1137" s="306" t="s">
        <v>105</v>
      </c>
      <c r="C1137" s="307">
        <f>SUM(C1138,C1165,C1180)</f>
        <v>1204</v>
      </c>
      <c r="D1137" s="307">
        <f>SUM(D1138,D1165,D1180)</f>
        <v>2226</v>
      </c>
      <c r="E1137" s="308">
        <f t="shared" si="55"/>
        <v>0.849</v>
      </c>
      <c r="F1137" s="440" t="str">
        <f t="shared" si="56"/>
        <v>是</v>
      </c>
      <c r="G1137" s="441" t="str">
        <f t="shared" si="57"/>
        <v>类</v>
      </c>
    </row>
    <row r="1138" ht="36" customHeight="1" spans="1:7">
      <c r="A1138" s="439" t="s">
        <v>2063</v>
      </c>
      <c r="B1138" s="306" t="s">
        <v>2064</v>
      </c>
      <c r="C1138" s="307">
        <f>SUM(C1139:C1164)</f>
        <v>1089</v>
      </c>
      <c r="D1138" s="307">
        <f>SUM(D1139:D1164)</f>
        <v>2127</v>
      </c>
      <c r="E1138" s="308">
        <f t="shared" si="55"/>
        <v>0.953</v>
      </c>
      <c r="F1138" s="440" t="str">
        <f t="shared" si="56"/>
        <v>是</v>
      </c>
      <c r="G1138" s="441" t="str">
        <f t="shared" si="57"/>
        <v>款</v>
      </c>
    </row>
    <row r="1139" ht="36" customHeight="1" spans="1:7">
      <c r="A1139" s="442" t="s">
        <v>2065</v>
      </c>
      <c r="B1139" s="311" t="s">
        <v>141</v>
      </c>
      <c r="C1139" s="443">
        <v>679</v>
      </c>
      <c r="D1139" s="445">
        <v>723</v>
      </c>
      <c r="E1139" s="313">
        <f t="shared" si="55"/>
        <v>0.065</v>
      </c>
      <c r="F1139" s="440" t="str">
        <f t="shared" si="56"/>
        <v>是</v>
      </c>
      <c r="G1139" s="441" t="str">
        <f t="shared" si="57"/>
        <v>项</v>
      </c>
    </row>
    <row r="1140" ht="36" customHeight="1" spans="1:7">
      <c r="A1140" s="442" t="s">
        <v>2066</v>
      </c>
      <c r="B1140" s="311" t="s">
        <v>143</v>
      </c>
      <c r="C1140" s="312"/>
      <c r="D1140" s="312"/>
      <c r="E1140" s="308" t="str">
        <f t="shared" si="55"/>
        <v/>
      </c>
      <c r="F1140" s="440" t="str">
        <f t="shared" si="56"/>
        <v>否</v>
      </c>
      <c r="G1140" s="441" t="str">
        <f t="shared" si="57"/>
        <v>项</v>
      </c>
    </row>
    <row r="1141" ht="36" customHeight="1" spans="1:7">
      <c r="A1141" s="442" t="s">
        <v>2067</v>
      </c>
      <c r="B1141" s="311" t="s">
        <v>145</v>
      </c>
      <c r="C1141" s="312"/>
      <c r="D1141" s="312"/>
      <c r="E1141" s="308" t="str">
        <f t="shared" si="55"/>
        <v/>
      </c>
      <c r="F1141" s="440" t="str">
        <f t="shared" si="56"/>
        <v>否</v>
      </c>
      <c r="G1141" s="441" t="str">
        <f t="shared" si="57"/>
        <v>项</v>
      </c>
    </row>
    <row r="1142" ht="36" customHeight="1" spans="1:7">
      <c r="A1142" s="442" t="s">
        <v>2068</v>
      </c>
      <c r="B1142" s="311" t="s">
        <v>2069</v>
      </c>
      <c r="C1142" s="312"/>
      <c r="D1142" s="312"/>
      <c r="E1142" s="308" t="str">
        <f t="shared" si="55"/>
        <v/>
      </c>
      <c r="F1142" s="440" t="str">
        <f t="shared" si="56"/>
        <v>否</v>
      </c>
      <c r="G1142" s="441" t="str">
        <f t="shared" si="57"/>
        <v>项</v>
      </c>
    </row>
    <row r="1143" ht="36" customHeight="1" spans="1:7">
      <c r="A1143" s="442" t="s">
        <v>2070</v>
      </c>
      <c r="B1143" s="311" t="s">
        <v>2071</v>
      </c>
      <c r="C1143" s="312"/>
      <c r="D1143" s="312"/>
      <c r="E1143" s="308" t="str">
        <f t="shared" si="55"/>
        <v/>
      </c>
      <c r="F1143" s="440" t="str">
        <f t="shared" si="56"/>
        <v>否</v>
      </c>
      <c r="G1143" s="441" t="str">
        <f t="shared" si="57"/>
        <v>项</v>
      </c>
    </row>
    <row r="1144" ht="36" customHeight="1" spans="1:7">
      <c r="A1144" s="442" t="s">
        <v>2072</v>
      </c>
      <c r="B1144" s="311" t="s">
        <v>2073</v>
      </c>
      <c r="C1144" s="312"/>
      <c r="D1144" s="312"/>
      <c r="E1144" s="308" t="str">
        <f t="shared" si="55"/>
        <v/>
      </c>
      <c r="F1144" s="440" t="str">
        <f t="shared" si="56"/>
        <v>否</v>
      </c>
      <c r="G1144" s="441" t="str">
        <f t="shared" si="57"/>
        <v>项</v>
      </c>
    </row>
    <row r="1145" ht="36" customHeight="1" spans="1:7">
      <c r="A1145" s="442" t="s">
        <v>2074</v>
      </c>
      <c r="B1145" s="311" t="s">
        <v>2075</v>
      </c>
      <c r="C1145" s="312"/>
      <c r="D1145" s="312"/>
      <c r="E1145" s="308" t="str">
        <f t="shared" si="55"/>
        <v/>
      </c>
      <c r="F1145" s="440" t="str">
        <f t="shared" si="56"/>
        <v>否</v>
      </c>
      <c r="G1145" s="441" t="str">
        <f t="shared" si="57"/>
        <v>项</v>
      </c>
    </row>
    <row r="1146" ht="36" customHeight="1" spans="1:7">
      <c r="A1146" s="442" t="s">
        <v>2076</v>
      </c>
      <c r="B1146" s="311" t="s">
        <v>2077</v>
      </c>
      <c r="C1146" s="312"/>
      <c r="D1146" s="312"/>
      <c r="E1146" s="308" t="str">
        <f t="shared" si="55"/>
        <v/>
      </c>
      <c r="F1146" s="440" t="str">
        <f t="shared" si="56"/>
        <v>否</v>
      </c>
      <c r="G1146" s="441" t="str">
        <f t="shared" si="57"/>
        <v>项</v>
      </c>
    </row>
    <row r="1147" ht="36" customHeight="1" spans="1:7">
      <c r="A1147" s="442" t="s">
        <v>2078</v>
      </c>
      <c r="B1147" s="311" t="s">
        <v>2079</v>
      </c>
      <c r="C1147" s="312">
        <v>0</v>
      </c>
      <c r="D1147" s="312">
        <v>0</v>
      </c>
      <c r="E1147" s="308" t="str">
        <f t="shared" si="55"/>
        <v/>
      </c>
      <c r="F1147" s="440" t="str">
        <f t="shared" si="56"/>
        <v>否</v>
      </c>
      <c r="G1147" s="441" t="str">
        <f t="shared" si="57"/>
        <v>项</v>
      </c>
    </row>
    <row r="1148" ht="36" customHeight="1" spans="1:7">
      <c r="A1148" s="442" t="s">
        <v>2080</v>
      </c>
      <c r="B1148" s="311" t="s">
        <v>2081</v>
      </c>
      <c r="C1148" s="312"/>
      <c r="D1148" s="312"/>
      <c r="E1148" s="308" t="str">
        <f t="shared" si="55"/>
        <v/>
      </c>
      <c r="F1148" s="440" t="str">
        <f t="shared" si="56"/>
        <v>否</v>
      </c>
      <c r="G1148" s="441" t="str">
        <f t="shared" si="57"/>
        <v>项</v>
      </c>
    </row>
    <row r="1149" ht="36" customHeight="1" spans="1:7">
      <c r="A1149" s="442" t="s">
        <v>2082</v>
      </c>
      <c r="B1149" s="311" t="s">
        <v>2083</v>
      </c>
      <c r="C1149" s="312"/>
      <c r="D1149" s="312"/>
      <c r="E1149" s="308" t="str">
        <f t="shared" si="55"/>
        <v/>
      </c>
      <c r="F1149" s="440" t="str">
        <f t="shared" si="56"/>
        <v>否</v>
      </c>
      <c r="G1149" s="441" t="str">
        <f t="shared" si="57"/>
        <v>项</v>
      </c>
    </row>
    <row r="1150" ht="36" customHeight="1" spans="1:7">
      <c r="A1150" s="442" t="s">
        <v>2084</v>
      </c>
      <c r="B1150" s="311" t="s">
        <v>2085</v>
      </c>
      <c r="C1150" s="312">
        <v>0</v>
      </c>
      <c r="D1150" s="312">
        <v>0</v>
      </c>
      <c r="E1150" s="308" t="str">
        <f t="shared" si="55"/>
        <v/>
      </c>
      <c r="F1150" s="440" t="str">
        <f t="shared" si="56"/>
        <v>否</v>
      </c>
      <c r="G1150" s="441" t="str">
        <f t="shared" si="57"/>
        <v>项</v>
      </c>
    </row>
    <row r="1151" ht="36" customHeight="1" spans="1:7">
      <c r="A1151" s="442" t="s">
        <v>2086</v>
      </c>
      <c r="B1151" s="311" t="s">
        <v>2087</v>
      </c>
      <c r="C1151" s="312">
        <v>0</v>
      </c>
      <c r="D1151" s="312">
        <v>0</v>
      </c>
      <c r="E1151" s="308" t="str">
        <f t="shared" si="55"/>
        <v/>
      </c>
      <c r="F1151" s="440" t="str">
        <f t="shared" si="56"/>
        <v>否</v>
      </c>
      <c r="G1151" s="441" t="str">
        <f t="shared" si="57"/>
        <v>项</v>
      </c>
    </row>
    <row r="1152" ht="36" customHeight="1" spans="1:7">
      <c r="A1152" s="442" t="s">
        <v>2088</v>
      </c>
      <c r="B1152" s="311" t="s">
        <v>2089</v>
      </c>
      <c r="C1152" s="312"/>
      <c r="D1152" s="312"/>
      <c r="E1152" s="308" t="str">
        <f t="shared" si="55"/>
        <v/>
      </c>
      <c r="F1152" s="440" t="str">
        <f t="shared" si="56"/>
        <v>否</v>
      </c>
      <c r="G1152" s="441" t="str">
        <f t="shared" si="57"/>
        <v>项</v>
      </c>
    </row>
    <row r="1153" ht="36" customHeight="1" spans="1:7">
      <c r="A1153" s="442" t="s">
        <v>2090</v>
      </c>
      <c r="B1153" s="311" t="s">
        <v>2091</v>
      </c>
      <c r="C1153" s="312"/>
      <c r="D1153" s="312"/>
      <c r="E1153" s="308" t="str">
        <f t="shared" si="55"/>
        <v/>
      </c>
      <c r="F1153" s="440" t="str">
        <f t="shared" si="56"/>
        <v>否</v>
      </c>
      <c r="G1153" s="441" t="str">
        <f t="shared" si="57"/>
        <v>项</v>
      </c>
    </row>
    <row r="1154" ht="36" customHeight="1" spans="1:7">
      <c r="A1154" s="442" t="s">
        <v>2092</v>
      </c>
      <c r="B1154" s="311" t="s">
        <v>2093</v>
      </c>
      <c r="C1154" s="312">
        <v>0</v>
      </c>
      <c r="D1154" s="312">
        <v>0</v>
      </c>
      <c r="E1154" s="308" t="str">
        <f t="shared" ref="E1154:E1217" si="58">IFERROR(D1154/C1154-1,"")</f>
        <v/>
      </c>
      <c r="F1154" s="440" t="str">
        <f t="shared" si="56"/>
        <v>否</v>
      </c>
      <c r="G1154" s="441" t="str">
        <f t="shared" si="57"/>
        <v>项</v>
      </c>
    </row>
    <row r="1155" ht="36" customHeight="1" spans="1:7">
      <c r="A1155" s="442" t="s">
        <v>2094</v>
      </c>
      <c r="B1155" s="311" t="s">
        <v>2095</v>
      </c>
      <c r="C1155" s="312">
        <v>0</v>
      </c>
      <c r="D1155" s="312">
        <v>0</v>
      </c>
      <c r="E1155" s="308" t="str">
        <f t="shared" si="58"/>
        <v/>
      </c>
      <c r="F1155" s="440" t="str">
        <f t="shared" si="56"/>
        <v>否</v>
      </c>
      <c r="G1155" s="441" t="str">
        <f t="shared" si="57"/>
        <v>项</v>
      </c>
    </row>
    <row r="1156" ht="36" customHeight="1" spans="1:7">
      <c r="A1156" s="442" t="s">
        <v>2096</v>
      </c>
      <c r="B1156" s="311" t="s">
        <v>2097</v>
      </c>
      <c r="C1156" s="312">
        <v>0</v>
      </c>
      <c r="D1156" s="312">
        <v>0</v>
      </c>
      <c r="E1156" s="308" t="str">
        <f t="shared" si="58"/>
        <v/>
      </c>
      <c r="F1156" s="440" t="str">
        <f t="shared" si="56"/>
        <v>否</v>
      </c>
      <c r="G1156" s="441" t="str">
        <f t="shared" si="57"/>
        <v>项</v>
      </c>
    </row>
    <row r="1157" ht="36" customHeight="1" spans="1:7">
      <c r="A1157" s="442" t="s">
        <v>2098</v>
      </c>
      <c r="B1157" s="311" t="s">
        <v>2099</v>
      </c>
      <c r="C1157" s="312">
        <v>0</v>
      </c>
      <c r="D1157" s="312">
        <v>0</v>
      </c>
      <c r="E1157" s="308" t="str">
        <f t="shared" si="58"/>
        <v/>
      </c>
      <c r="F1157" s="440" t="str">
        <f t="shared" ref="F1157:F1220" si="59">IF(LEN(A1157)=3,"是",IF(B1157&lt;&gt;"",IF(SUM(C1157:D1157)&lt;&gt;0,"是","否"),"是"))</f>
        <v>否</v>
      </c>
      <c r="G1157" s="441" t="str">
        <f t="shared" ref="G1157:G1220" si="60">IF(LEN(A1157)=3,"类",IF(LEN(A1157)=5,"款","项"))</f>
        <v>项</v>
      </c>
    </row>
    <row r="1158" ht="36" customHeight="1" spans="1:7">
      <c r="A1158" s="442" t="s">
        <v>2100</v>
      </c>
      <c r="B1158" s="311" t="s">
        <v>2101</v>
      </c>
      <c r="C1158" s="312">
        <v>0</v>
      </c>
      <c r="D1158" s="312">
        <v>0</v>
      </c>
      <c r="E1158" s="308" t="str">
        <f t="shared" si="58"/>
        <v/>
      </c>
      <c r="F1158" s="440" t="str">
        <f t="shared" si="59"/>
        <v>否</v>
      </c>
      <c r="G1158" s="441" t="str">
        <f t="shared" si="60"/>
        <v>项</v>
      </c>
    </row>
    <row r="1159" ht="36" customHeight="1" spans="1:7">
      <c r="A1159" s="442" t="s">
        <v>2102</v>
      </c>
      <c r="B1159" s="311" t="s">
        <v>2103</v>
      </c>
      <c r="C1159" s="312">
        <v>0</v>
      </c>
      <c r="D1159" s="312">
        <v>0</v>
      </c>
      <c r="E1159" s="308" t="str">
        <f t="shared" si="58"/>
        <v/>
      </c>
      <c r="F1159" s="440" t="str">
        <f t="shared" si="59"/>
        <v>否</v>
      </c>
      <c r="G1159" s="441" t="str">
        <f t="shared" si="60"/>
        <v>项</v>
      </c>
    </row>
    <row r="1160" ht="36" customHeight="1" spans="1:7">
      <c r="A1160" s="442" t="s">
        <v>2104</v>
      </c>
      <c r="B1160" s="311" t="s">
        <v>2105</v>
      </c>
      <c r="C1160" s="312">
        <v>0</v>
      </c>
      <c r="D1160" s="312">
        <v>0</v>
      </c>
      <c r="E1160" s="308" t="str">
        <f t="shared" si="58"/>
        <v/>
      </c>
      <c r="F1160" s="440" t="str">
        <f t="shared" si="59"/>
        <v>否</v>
      </c>
      <c r="G1160" s="441" t="str">
        <f t="shared" si="60"/>
        <v>项</v>
      </c>
    </row>
    <row r="1161" ht="36" customHeight="1" spans="1:7">
      <c r="A1161" s="442" t="s">
        <v>2106</v>
      </c>
      <c r="B1161" s="311" t="s">
        <v>2107</v>
      </c>
      <c r="C1161" s="312">
        <v>0</v>
      </c>
      <c r="D1161" s="312">
        <v>0</v>
      </c>
      <c r="E1161" s="308" t="str">
        <f t="shared" si="58"/>
        <v/>
      </c>
      <c r="F1161" s="440" t="str">
        <f t="shared" si="59"/>
        <v>否</v>
      </c>
      <c r="G1161" s="441" t="str">
        <f t="shared" si="60"/>
        <v>项</v>
      </c>
    </row>
    <row r="1162" ht="36" customHeight="1" spans="1:7">
      <c r="A1162" s="442" t="s">
        <v>2108</v>
      </c>
      <c r="B1162" s="311" t="s">
        <v>2109</v>
      </c>
      <c r="C1162" s="312"/>
      <c r="D1162" s="312"/>
      <c r="E1162" s="308" t="str">
        <f t="shared" si="58"/>
        <v/>
      </c>
      <c r="F1162" s="440" t="str">
        <f t="shared" si="59"/>
        <v>否</v>
      </c>
      <c r="G1162" s="441" t="str">
        <f t="shared" si="60"/>
        <v>项</v>
      </c>
    </row>
    <row r="1163" ht="36" customHeight="1" spans="1:7">
      <c r="A1163" s="442" t="s">
        <v>2110</v>
      </c>
      <c r="B1163" s="311" t="s">
        <v>159</v>
      </c>
      <c r="C1163" s="443">
        <v>399</v>
      </c>
      <c r="D1163" s="445">
        <v>389</v>
      </c>
      <c r="E1163" s="313">
        <f t="shared" si="58"/>
        <v>-0.025</v>
      </c>
      <c r="F1163" s="440" t="str">
        <f t="shared" si="59"/>
        <v>是</v>
      </c>
      <c r="G1163" s="441" t="str">
        <f t="shared" si="60"/>
        <v>项</v>
      </c>
    </row>
    <row r="1164" ht="36" customHeight="1" spans="1:7">
      <c r="A1164" s="442" t="s">
        <v>2111</v>
      </c>
      <c r="B1164" s="311" t="s">
        <v>2112</v>
      </c>
      <c r="C1164" s="443">
        <v>11</v>
      </c>
      <c r="D1164" s="445">
        <v>1015</v>
      </c>
      <c r="E1164" s="313">
        <f t="shared" si="58"/>
        <v>91.273</v>
      </c>
      <c r="F1164" s="440" t="str">
        <f t="shared" si="59"/>
        <v>是</v>
      </c>
      <c r="G1164" s="441" t="str">
        <f t="shared" si="60"/>
        <v>项</v>
      </c>
    </row>
    <row r="1165" ht="36" customHeight="1" spans="1:7">
      <c r="A1165" s="439" t="s">
        <v>2113</v>
      </c>
      <c r="B1165" s="306" t="s">
        <v>2114</v>
      </c>
      <c r="C1165" s="307">
        <f>SUM(C1166:C1179)</f>
        <v>115</v>
      </c>
      <c r="D1165" s="307">
        <f>SUM(D1166:D1179)</f>
        <v>98</v>
      </c>
      <c r="E1165" s="308">
        <f t="shared" si="58"/>
        <v>-0.148</v>
      </c>
      <c r="F1165" s="440" t="str">
        <f t="shared" si="59"/>
        <v>是</v>
      </c>
      <c r="G1165" s="441" t="str">
        <f t="shared" si="60"/>
        <v>款</v>
      </c>
    </row>
    <row r="1166" ht="36" customHeight="1" spans="1:7">
      <c r="A1166" s="442" t="s">
        <v>2115</v>
      </c>
      <c r="B1166" s="311" t="s">
        <v>141</v>
      </c>
      <c r="C1166" s="312">
        <v>0</v>
      </c>
      <c r="D1166" s="312">
        <v>0</v>
      </c>
      <c r="E1166" s="308" t="str">
        <f t="shared" si="58"/>
        <v/>
      </c>
      <c r="F1166" s="440" t="str">
        <f t="shared" si="59"/>
        <v>否</v>
      </c>
      <c r="G1166" s="441" t="str">
        <f t="shared" si="60"/>
        <v>项</v>
      </c>
    </row>
    <row r="1167" ht="36" customHeight="1" spans="1:7">
      <c r="A1167" s="442" t="s">
        <v>2116</v>
      </c>
      <c r="B1167" s="311" t="s">
        <v>143</v>
      </c>
      <c r="C1167" s="312">
        <v>0</v>
      </c>
      <c r="D1167" s="312">
        <v>0</v>
      </c>
      <c r="E1167" s="308" t="str">
        <f t="shared" si="58"/>
        <v/>
      </c>
      <c r="F1167" s="440" t="str">
        <f t="shared" si="59"/>
        <v>否</v>
      </c>
      <c r="G1167" s="441" t="str">
        <f t="shared" si="60"/>
        <v>项</v>
      </c>
    </row>
    <row r="1168" ht="36" customHeight="1" spans="1:7">
      <c r="A1168" s="442" t="s">
        <v>2117</v>
      </c>
      <c r="B1168" s="311" t="s">
        <v>145</v>
      </c>
      <c r="C1168" s="312">
        <v>0</v>
      </c>
      <c r="D1168" s="312">
        <v>0</v>
      </c>
      <c r="E1168" s="308" t="str">
        <f t="shared" si="58"/>
        <v/>
      </c>
      <c r="F1168" s="440" t="str">
        <f t="shared" si="59"/>
        <v>否</v>
      </c>
      <c r="G1168" s="441" t="str">
        <f t="shared" si="60"/>
        <v>项</v>
      </c>
    </row>
    <row r="1169" ht="36" customHeight="1" spans="1:7">
      <c r="A1169" s="442" t="s">
        <v>2118</v>
      </c>
      <c r="B1169" s="311" t="s">
        <v>2119</v>
      </c>
      <c r="C1169" s="443">
        <v>102</v>
      </c>
      <c r="D1169" s="445">
        <v>90</v>
      </c>
      <c r="E1169" s="313">
        <f t="shared" si="58"/>
        <v>-0.118</v>
      </c>
      <c r="F1169" s="440" t="str">
        <f t="shared" si="59"/>
        <v>是</v>
      </c>
      <c r="G1169" s="441" t="str">
        <f t="shared" si="60"/>
        <v>项</v>
      </c>
    </row>
    <row r="1170" ht="36" customHeight="1" spans="1:7">
      <c r="A1170" s="442" t="s">
        <v>2120</v>
      </c>
      <c r="B1170" s="311" t="s">
        <v>2121</v>
      </c>
      <c r="C1170" s="312"/>
      <c r="D1170" s="312"/>
      <c r="E1170" s="308" t="str">
        <f t="shared" si="58"/>
        <v/>
      </c>
      <c r="F1170" s="440" t="str">
        <f t="shared" si="59"/>
        <v>否</v>
      </c>
      <c r="G1170" s="441" t="str">
        <f t="shared" si="60"/>
        <v>项</v>
      </c>
    </row>
    <row r="1171" ht="36" customHeight="1" spans="1:7">
      <c r="A1171" s="442" t="s">
        <v>2122</v>
      </c>
      <c r="B1171" s="311" t="s">
        <v>2123</v>
      </c>
      <c r="C1171" s="312"/>
      <c r="D1171" s="312"/>
      <c r="E1171" s="308" t="str">
        <f t="shared" si="58"/>
        <v/>
      </c>
      <c r="F1171" s="440" t="str">
        <f t="shared" si="59"/>
        <v>否</v>
      </c>
      <c r="G1171" s="441" t="str">
        <f t="shared" si="60"/>
        <v>项</v>
      </c>
    </row>
    <row r="1172" ht="36" customHeight="1" spans="1:7">
      <c r="A1172" s="442" t="s">
        <v>2124</v>
      </c>
      <c r="B1172" s="311" t="s">
        <v>2125</v>
      </c>
      <c r="C1172" s="312"/>
      <c r="D1172" s="312"/>
      <c r="E1172" s="308" t="str">
        <f t="shared" si="58"/>
        <v/>
      </c>
      <c r="F1172" s="440" t="str">
        <f t="shared" si="59"/>
        <v>否</v>
      </c>
      <c r="G1172" s="441" t="str">
        <f t="shared" si="60"/>
        <v>项</v>
      </c>
    </row>
    <row r="1173" ht="36" customHeight="1" spans="1:7">
      <c r="A1173" s="442" t="s">
        <v>2126</v>
      </c>
      <c r="B1173" s="311" t="s">
        <v>2127</v>
      </c>
      <c r="C1173" s="443">
        <v>2</v>
      </c>
      <c r="D1173" s="445">
        <v>1</v>
      </c>
      <c r="E1173" s="313">
        <f t="shared" si="58"/>
        <v>-0.5</v>
      </c>
      <c r="F1173" s="440" t="str">
        <f t="shared" si="59"/>
        <v>是</v>
      </c>
      <c r="G1173" s="441" t="str">
        <f t="shared" si="60"/>
        <v>项</v>
      </c>
    </row>
    <row r="1174" ht="36" customHeight="1" spans="1:7">
      <c r="A1174" s="442" t="s">
        <v>2128</v>
      </c>
      <c r="B1174" s="311" t="s">
        <v>2129</v>
      </c>
      <c r="C1174" s="443">
        <v>10</v>
      </c>
      <c r="D1174" s="445">
        <v>5</v>
      </c>
      <c r="E1174" s="313">
        <f t="shared" si="58"/>
        <v>-0.5</v>
      </c>
      <c r="F1174" s="440" t="str">
        <f t="shared" si="59"/>
        <v>是</v>
      </c>
      <c r="G1174" s="441" t="str">
        <f t="shared" si="60"/>
        <v>项</v>
      </c>
    </row>
    <row r="1175" ht="36" customHeight="1" spans="1:7">
      <c r="A1175" s="442" t="s">
        <v>2130</v>
      </c>
      <c r="B1175" s="311" t="s">
        <v>2131</v>
      </c>
      <c r="C1175" s="443">
        <v>1</v>
      </c>
      <c r="D1175" s="445">
        <v>2</v>
      </c>
      <c r="E1175" s="308">
        <f t="shared" si="58"/>
        <v>1</v>
      </c>
      <c r="F1175" s="440" t="str">
        <f t="shared" si="59"/>
        <v>是</v>
      </c>
      <c r="G1175" s="441" t="str">
        <f t="shared" si="60"/>
        <v>项</v>
      </c>
    </row>
    <row r="1176" ht="36" customHeight="1" spans="1:7">
      <c r="A1176" s="442" t="s">
        <v>2132</v>
      </c>
      <c r="B1176" s="311" t="s">
        <v>2133</v>
      </c>
      <c r="C1176" s="312">
        <v>0</v>
      </c>
      <c r="D1176" s="312">
        <v>0</v>
      </c>
      <c r="E1176" s="308" t="str">
        <f t="shared" si="58"/>
        <v/>
      </c>
      <c r="F1176" s="440" t="str">
        <f t="shared" si="59"/>
        <v>否</v>
      </c>
      <c r="G1176" s="441" t="str">
        <f t="shared" si="60"/>
        <v>项</v>
      </c>
    </row>
    <row r="1177" ht="36" customHeight="1" spans="1:7">
      <c r="A1177" s="442" t="s">
        <v>2134</v>
      </c>
      <c r="B1177" s="311" t="s">
        <v>2135</v>
      </c>
      <c r="C1177" s="312">
        <v>0</v>
      </c>
      <c r="D1177" s="312">
        <v>0</v>
      </c>
      <c r="E1177" s="308" t="str">
        <f t="shared" si="58"/>
        <v/>
      </c>
      <c r="F1177" s="440" t="str">
        <f t="shared" si="59"/>
        <v>否</v>
      </c>
      <c r="G1177" s="441" t="str">
        <f t="shared" si="60"/>
        <v>项</v>
      </c>
    </row>
    <row r="1178" ht="36" customHeight="1" spans="1:7">
      <c r="A1178" s="442" t="s">
        <v>2136</v>
      </c>
      <c r="B1178" s="311" t="s">
        <v>2137</v>
      </c>
      <c r="C1178" s="312">
        <v>0</v>
      </c>
      <c r="D1178" s="312">
        <v>0</v>
      </c>
      <c r="E1178" s="308" t="str">
        <f t="shared" si="58"/>
        <v/>
      </c>
      <c r="F1178" s="440" t="str">
        <f t="shared" si="59"/>
        <v>否</v>
      </c>
      <c r="G1178" s="441" t="str">
        <f t="shared" si="60"/>
        <v>项</v>
      </c>
    </row>
    <row r="1179" ht="36" customHeight="1" spans="1:7">
      <c r="A1179" s="442" t="s">
        <v>2138</v>
      </c>
      <c r="B1179" s="311" t="s">
        <v>2139</v>
      </c>
      <c r="C1179" s="312">
        <v>0</v>
      </c>
      <c r="D1179" s="312">
        <v>0</v>
      </c>
      <c r="E1179" s="308" t="str">
        <f t="shared" si="58"/>
        <v/>
      </c>
      <c r="F1179" s="440" t="str">
        <f t="shared" si="59"/>
        <v>否</v>
      </c>
      <c r="G1179" s="441" t="str">
        <f t="shared" si="60"/>
        <v>项</v>
      </c>
    </row>
    <row r="1180" ht="36" customHeight="1" spans="1:7">
      <c r="A1180" s="439" t="s">
        <v>2140</v>
      </c>
      <c r="B1180" s="306" t="s">
        <v>2141</v>
      </c>
      <c r="C1180" s="307">
        <f>SUM(C1181)</f>
        <v>0</v>
      </c>
      <c r="D1180" s="307">
        <f>SUM(D1181)</f>
        <v>1</v>
      </c>
      <c r="E1180" s="308" t="str">
        <f t="shared" si="58"/>
        <v/>
      </c>
      <c r="F1180" s="440" t="str">
        <f t="shared" si="59"/>
        <v>是</v>
      </c>
      <c r="G1180" s="441" t="str">
        <f t="shared" si="60"/>
        <v>款</v>
      </c>
    </row>
    <row r="1181" ht="36" customHeight="1" spans="1:7">
      <c r="A1181" s="311">
        <v>2209999</v>
      </c>
      <c r="B1181" s="311" t="s">
        <v>2142</v>
      </c>
      <c r="C1181" s="312"/>
      <c r="D1181" s="445">
        <v>1</v>
      </c>
      <c r="E1181" s="308" t="str">
        <f t="shared" si="58"/>
        <v/>
      </c>
      <c r="F1181" s="440" t="str">
        <f t="shared" si="59"/>
        <v>是</v>
      </c>
      <c r="G1181" s="441" t="str">
        <f t="shared" si="60"/>
        <v>项</v>
      </c>
    </row>
    <row r="1182" ht="36" customHeight="1" spans="1:7">
      <c r="A1182" s="439" t="s">
        <v>106</v>
      </c>
      <c r="B1182" s="306" t="s">
        <v>107</v>
      </c>
      <c r="C1182" s="307">
        <f>SUM(C1183,C1194,C1198)</f>
        <v>14323</v>
      </c>
      <c r="D1182" s="307">
        <f>SUM(D1183,D1194,D1198)</f>
        <v>15633</v>
      </c>
      <c r="E1182" s="308">
        <f t="shared" si="58"/>
        <v>0.091</v>
      </c>
      <c r="F1182" s="440" t="str">
        <f t="shared" si="59"/>
        <v>是</v>
      </c>
      <c r="G1182" s="441" t="str">
        <f t="shared" si="60"/>
        <v>类</v>
      </c>
    </row>
    <row r="1183" ht="36" customHeight="1" spans="1:7">
      <c r="A1183" s="439" t="s">
        <v>2143</v>
      </c>
      <c r="B1183" s="306" t="s">
        <v>2144</v>
      </c>
      <c r="C1183" s="307">
        <f>SUM(C1184:C1193)</f>
        <v>6998</v>
      </c>
      <c r="D1183" s="307">
        <f>SUM(D1184:D1193)</f>
        <v>7784</v>
      </c>
      <c r="E1183" s="308">
        <f t="shared" si="58"/>
        <v>0.112</v>
      </c>
      <c r="F1183" s="440" t="str">
        <f t="shared" si="59"/>
        <v>是</v>
      </c>
      <c r="G1183" s="441" t="str">
        <f t="shared" si="60"/>
        <v>款</v>
      </c>
    </row>
    <row r="1184" ht="36" customHeight="1" spans="1:7">
      <c r="A1184" s="442" t="s">
        <v>2145</v>
      </c>
      <c r="B1184" s="311" t="s">
        <v>2146</v>
      </c>
      <c r="C1184" s="312">
        <v>0</v>
      </c>
      <c r="D1184" s="312">
        <v>0</v>
      </c>
      <c r="E1184" s="308" t="str">
        <f t="shared" si="58"/>
        <v/>
      </c>
      <c r="F1184" s="440" t="str">
        <f t="shared" si="59"/>
        <v>否</v>
      </c>
      <c r="G1184" s="441" t="str">
        <f t="shared" si="60"/>
        <v>项</v>
      </c>
    </row>
    <row r="1185" ht="36" customHeight="1" spans="1:7">
      <c r="A1185" s="442" t="s">
        <v>2147</v>
      </c>
      <c r="B1185" s="311" t="s">
        <v>2148</v>
      </c>
      <c r="C1185" s="312">
        <v>0</v>
      </c>
      <c r="D1185" s="312">
        <v>0</v>
      </c>
      <c r="E1185" s="308" t="str">
        <f t="shared" si="58"/>
        <v/>
      </c>
      <c r="F1185" s="440" t="str">
        <f t="shared" si="59"/>
        <v>否</v>
      </c>
      <c r="G1185" s="441" t="str">
        <f t="shared" si="60"/>
        <v>项</v>
      </c>
    </row>
    <row r="1186" ht="36" customHeight="1" spans="1:7">
      <c r="A1186" s="442" t="s">
        <v>2149</v>
      </c>
      <c r="B1186" s="311" t="s">
        <v>2150</v>
      </c>
      <c r="C1186" s="443">
        <v>220</v>
      </c>
      <c r="D1186" s="445">
        <v>983</v>
      </c>
      <c r="E1186" s="313">
        <f t="shared" si="58"/>
        <v>3.468</v>
      </c>
      <c r="F1186" s="440" t="str">
        <f t="shared" si="59"/>
        <v>是</v>
      </c>
      <c r="G1186" s="441" t="str">
        <f t="shared" si="60"/>
        <v>项</v>
      </c>
    </row>
    <row r="1187" ht="36" customHeight="1" spans="1:7">
      <c r="A1187" s="442" t="s">
        <v>2151</v>
      </c>
      <c r="B1187" s="311" t="s">
        <v>2152</v>
      </c>
      <c r="C1187" s="312">
        <v>0</v>
      </c>
      <c r="D1187" s="312">
        <v>0</v>
      </c>
      <c r="E1187" s="308" t="str">
        <f t="shared" si="58"/>
        <v/>
      </c>
      <c r="F1187" s="440" t="str">
        <f t="shared" si="59"/>
        <v>否</v>
      </c>
      <c r="G1187" s="441" t="str">
        <f t="shared" si="60"/>
        <v>项</v>
      </c>
    </row>
    <row r="1188" ht="36" customHeight="1" spans="1:7">
      <c r="A1188" s="442" t="s">
        <v>2153</v>
      </c>
      <c r="B1188" s="311" t="s">
        <v>2154</v>
      </c>
      <c r="C1188" s="443">
        <v>4400</v>
      </c>
      <c r="D1188" s="445">
        <v>2687</v>
      </c>
      <c r="E1188" s="313">
        <f t="shared" si="58"/>
        <v>-0.389</v>
      </c>
      <c r="F1188" s="440" t="str">
        <f t="shared" si="59"/>
        <v>是</v>
      </c>
      <c r="G1188" s="441" t="str">
        <f t="shared" si="60"/>
        <v>项</v>
      </c>
    </row>
    <row r="1189" ht="36" customHeight="1" spans="1:7">
      <c r="A1189" s="442" t="s">
        <v>2155</v>
      </c>
      <c r="B1189" s="311" t="s">
        <v>2156</v>
      </c>
      <c r="C1189" s="312"/>
      <c r="D1189" s="312"/>
      <c r="E1189" s="308" t="str">
        <f t="shared" si="58"/>
        <v/>
      </c>
      <c r="F1189" s="440" t="str">
        <f t="shared" si="59"/>
        <v>否</v>
      </c>
      <c r="G1189" s="441" t="str">
        <f t="shared" si="60"/>
        <v>项</v>
      </c>
    </row>
    <row r="1190" ht="36" customHeight="1" spans="1:7">
      <c r="A1190" s="442" t="s">
        <v>2157</v>
      </c>
      <c r="B1190" s="311" t="s">
        <v>2158</v>
      </c>
      <c r="C1190" s="443">
        <v>60</v>
      </c>
      <c r="D1190" s="312">
        <v>0</v>
      </c>
      <c r="E1190" s="313">
        <f t="shared" si="58"/>
        <v>-1</v>
      </c>
      <c r="F1190" s="440" t="str">
        <f t="shared" si="59"/>
        <v>是</v>
      </c>
      <c r="G1190" s="441" t="str">
        <f t="shared" si="60"/>
        <v>项</v>
      </c>
    </row>
    <row r="1191" ht="36" customHeight="1" spans="1:7">
      <c r="A1191" s="442" t="s">
        <v>2159</v>
      </c>
      <c r="B1191" s="311" t="s">
        <v>2160</v>
      </c>
      <c r="C1191" s="443">
        <v>2318</v>
      </c>
      <c r="D1191" s="445">
        <v>2998</v>
      </c>
      <c r="E1191" s="313">
        <f t="shared" si="58"/>
        <v>0.293</v>
      </c>
      <c r="F1191" s="440" t="str">
        <f t="shared" si="59"/>
        <v>是</v>
      </c>
      <c r="G1191" s="441" t="str">
        <f t="shared" si="60"/>
        <v>项</v>
      </c>
    </row>
    <row r="1192" ht="36" customHeight="1" spans="1:7">
      <c r="A1192" s="442" t="s">
        <v>2161</v>
      </c>
      <c r="B1192" s="311" t="s">
        <v>2162</v>
      </c>
      <c r="C1192" s="312">
        <v>0</v>
      </c>
      <c r="D1192" s="312">
        <v>0</v>
      </c>
      <c r="E1192" s="308" t="str">
        <f t="shared" si="58"/>
        <v/>
      </c>
      <c r="F1192" s="440" t="str">
        <f t="shared" si="59"/>
        <v>否</v>
      </c>
      <c r="G1192" s="441" t="str">
        <f t="shared" si="60"/>
        <v>项</v>
      </c>
    </row>
    <row r="1193" ht="36" customHeight="1" spans="1:7">
      <c r="A1193" s="442" t="s">
        <v>2163</v>
      </c>
      <c r="B1193" s="311" t="s">
        <v>2164</v>
      </c>
      <c r="C1193" s="312"/>
      <c r="D1193" s="445">
        <v>1116</v>
      </c>
      <c r="E1193" s="308" t="str">
        <f t="shared" si="58"/>
        <v/>
      </c>
      <c r="F1193" s="440" t="str">
        <f t="shared" si="59"/>
        <v>是</v>
      </c>
      <c r="G1193" s="441" t="str">
        <f t="shared" si="60"/>
        <v>项</v>
      </c>
    </row>
    <row r="1194" ht="36" customHeight="1" spans="1:7">
      <c r="A1194" s="439" t="s">
        <v>2165</v>
      </c>
      <c r="B1194" s="306" t="s">
        <v>2166</v>
      </c>
      <c r="C1194" s="307">
        <f>SUM(C1195:C1197)</f>
        <v>7325</v>
      </c>
      <c r="D1194" s="307">
        <f>SUM(D1195:D1197)</f>
        <v>7849</v>
      </c>
      <c r="E1194" s="308">
        <f t="shared" si="58"/>
        <v>0.072</v>
      </c>
      <c r="F1194" s="440" t="str">
        <f t="shared" si="59"/>
        <v>是</v>
      </c>
      <c r="G1194" s="441" t="str">
        <f t="shared" si="60"/>
        <v>款</v>
      </c>
    </row>
    <row r="1195" ht="36" customHeight="1" spans="1:7">
      <c r="A1195" s="442" t="s">
        <v>2167</v>
      </c>
      <c r="B1195" s="311" t="s">
        <v>2168</v>
      </c>
      <c r="C1195" s="443">
        <v>7325</v>
      </c>
      <c r="D1195" s="445">
        <v>7849</v>
      </c>
      <c r="E1195" s="313">
        <f t="shared" si="58"/>
        <v>0.072</v>
      </c>
      <c r="F1195" s="440" t="str">
        <f t="shared" si="59"/>
        <v>是</v>
      </c>
      <c r="G1195" s="441" t="str">
        <f t="shared" si="60"/>
        <v>项</v>
      </c>
    </row>
    <row r="1196" ht="36" customHeight="1" spans="1:7">
      <c r="A1196" s="442" t="s">
        <v>2169</v>
      </c>
      <c r="B1196" s="311" t="s">
        <v>2170</v>
      </c>
      <c r="C1196" s="312">
        <v>0</v>
      </c>
      <c r="D1196" s="312">
        <v>0</v>
      </c>
      <c r="E1196" s="308" t="str">
        <f t="shared" si="58"/>
        <v/>
      </c>
      <c r="F1196" s="440" t="str">
        <f t="shared" si="59"/>
        <v>否</v>
      </c>
      <c r="G1196" s="441" t="str">
        <f t="shared" si="60"/>
        <v>项</v>
      </c>
    </row>
    <row r="1197" ht="36" customHeight="1" spans="1:7">
      <c r="A1197" s="442" t="s">
        <v>2171</v>
      </c>
      <c r="B1197" s="311" t="s">
        <v>2172</v>
      </c>
      <c r="C1197" s="312"/>
      <c r="D1197" s="312"/>
      <c r="E1197" s="308" t="str">
        <f t="shared" si="58"/>
        <v/>
      </c>
      <c r="F1197" s="440" t="str">
        <f t="shared" si="59"/>
        <v>否</v>
      </c>
      <c r="G1197" s="441" t="str">
        <f t="shared" si="60"/>
        <v>项</v>
      </c>
    </row>
    <row r="1198" ht="36" customHeight="1" spans="1:7">
      <c r="A1198" s="439" t="s">
        <v>2173</v>
      </c>
      <c r="B1198" s="306" t="s">
        <v>2174</v>
      </c>
      <c r="C1198" s="307">
        <f>SUM(C1199:C1201)</f>
        <v>0</v>
      </c>
      <c r="D1198" s="307">
        <f>SUM(D1199:D1201)</f>
        <v>0</v>
      </c>
      <c r="E1198" s="308" t="str">
        <f t="shared" si="58"/>
        <v/>
      </c>
      <c r="F1198" s="440" t="str">
        <f t="shared" si="59"/>
        <v>否</v>
      </c>
      <c r="G1198" s="441" t="str">
        <f t="shared" si="60"/>
        <v>款</v>
      </c>
    </row>
    <row r="1199" ht="36" customHeight="1" spans="1:7">
      <c r="A1199" s="442" t="s">
        <v>2175</v>
      </c>
      <c r="B1199" s="311" t="s">
        <v>2176</v>
      </c>
      <c r="C1199" s="312">
        <v>0</v>
      </c>
      <c r="D1199" s="312">
        <v>0</v>
      </c>
      <c r="E1199" s="308" t="str">
        <f t="shared" si="58"/>
        <v/>
      </c>
      <c r="F1199" s="440" t="str">
        <f t="shared" si="59"/>
        <v>否</v>
      </c>
      <c r="G1199" s="441" t="str">
        <f t="shared" si="60"/>
        <v>项</v>
      </c>
    </row>
    <row r="1200" ht="36" customHeight="1" spans="1:7">
      <c r="A1200" s="442" t="s">
        <v>2177</v>
      </c>
      <c r="B1200" s="311" t="s">
        <v>2178</v>
      </c>
      <c r="C1200" s="312"/>
      <c r="D1200" s="312"/>
      <c r="E1200" s="308" t="str">
        <f t="shared" si="58"/>
        <v/>
      </c>
      <c r="F1200" s="440" t="str">
        <f t="shared" si="59"/>
        <v>否</v>
      </c>
      <c r="G1200" s="441" t="str">
        <f t="shared" si="60"/>
        <v>项</v>
      </c>
    </row>
    <row r="1201" ht="36" customHeight="1" spans="1:7">
      <c r="A1201" s="442" t="s">
        <v>2179</v>
      </c>
      <c r="B1201" s="311" t="s">
        <v>2180</v>
      </c>
      <c r="C1201" s="312">
        <v>0</v>
      </c>
      <c r="D1201" s="312">
        <v>0</v>
      </c>
      <c r="E1201" s="308" t="str">
        <f t="shared" si="58"/>
        <v/>
      </c>
      <c r="F1201" s="440" t="str">
        <f t="shared" si="59"/>
        <v>否</v>
      </c>
      <c r="G1201" s="441" t="str">
        <f t="shared" si="60"/>
        <v>项</v>
      </c>
    </row>
    <row r="1202" ht="36" customHeight="1" spans="1:7">
      <c r="A1202" s="439" t="s">
        <v>108</v>
      </c>
      <c r="B1202" s="306" t="s">
        <v>109</v>
      </c>
      <c r="C1202" s="307">
        <f>SUM(C1203,C1221,C1235,C1241,C1247)</f>
        <v>508</v>
      </c>
      <c r="D1202" s="307">
        <f>SUM(D1203,D1221,D1235,D1241,D1247)</f>
        <v>1262</v>
      </c>
      <c r="E1202" s="308">
        <f t="shared" si="58"/>
        <v>1.484</v>
      </c>
      <c r="F1202" s="440" t="str">
        <f t="shared" si="59"/>
        <v>是</v>
      </c>
      <c r="G1202" s="441" t="str">
        <f t="shared" si="60"/>
        <v>类</v>
      </c>
    </row>
    <row r="1203" ht="36" customHeight="1" spans="1:7">
      <c r="A1203" s="439" t="s">
        <v>2181</v>
      </c>
      <c r="B1203" s="306" t="s">
        <v>2182</v>
      </c>
      <c r="C1203" s="307">
        <f>SUM(C1204:C1220)</f>
        <v>508</v>
      </c>
      <c r="D1203" s="307">
        <f>SUM(D1204:D1220)</f>
        <v>1262</v>
      </c>
      <c r="E1203" s="308">
        <f t="shared" si="58"/>
        <v>1.484</v>
      </c>
      <c r="F1203" s="440" t="str">
        <f t="shared" si="59"/>
        <v>是</v>
      </c>
      <c r="G1203" s="441" t="str">
        <f t="shared" si="60"/>
        <v>款</v>
      </c>
    </row>
    <row r="1204" ht="36" customHeight="1" spans="1:7">
      <c r="A1204" s="442" t="s">
        <v>2183</v>
      </c>
      <c r="B1204" s="311" t="s">
        <v>141</v>
      </c>
      <c r="C1204" s="312"/>
      <c r="D1204" s="445">
        <v>2</v>
      </c>
      <c r="E1204" s="308" t="str">
        <f t="shared" si="58"/>
        <v/>
      </c>
      <c r="F1204" s="440" t="str">
        <f t="shared" si="59"/>
        <v>是</v>
      </c>
      <c r="G1204" s="441" t="str">
        <f t="shared" si="60"/>
        <v>项</v>
      </c>
    </row>
    <row r="1205" ht="36" customHeight="1" spans="1:7">
      <c r="A1205" s="442" t="s">
        <v>2184</v>
      </c>
      <c r="B1205" s="311" t="s">
        <v>143</v>
      </c>
      <c r="C1205" s="312">
        <v>0</v>
      </c>
      <c r="D1205" s="312">
        <v>0</v>
      </c>
      <c r="E1205" s="308" t="str">
        <f t="shared" si="58"/>
        <v/>
      </c>
      <c r="F1205" s="440" t="str">
        <f t="shared" si="59"/>
        <v>否</v>
      </c>
      <c r="G1205" s="441" t="str">
        <f t="shared" si="60"/>
        <v>项</v>
      </c>
    </row>
    <row r="1206" ht="36" customHeight="1" spans="1:7">
      <c r="A1206" s="442" t="s">
        <v>2185</v>
      </c>
      <c r="B1206" s="311" t="s">
        <v>145</v>
      </c>
      <c r="C1206" s="312"/>
      <c r="D1206" s="312"/>
      <c r="E1206" s="308" t="str">
        <f t="shared" si="58"/>
        <v/>
      </c>
      <c r="F1206" s="440" t="str">
        <f t="shared" si="59"/>
        <v>否</v>
      </c>
      <c r="G1206" s="441" t="str">
        <f t="shared" si="60"/>
        <v>项</v>
      </c>
    </row>
    <row r="1207" ht="36" customHeight="1" spans="1:7">
      <c r="A1207" s="442" t="s">
        <v>2186</v>
      </c>
      <c r="B1207" s="311" t="s">
        <v>2187</v>
      </c>
      <c r="C1207" s="312">
        <v>0</v>
      </c>
      <c r="D1207" s="312">
        <v>0</v>
      </c>
      <c r="E1207" s="308" t="str">
        <f t="shared" si="58"/>
        <v/>
      </c>
      <c r="F1207" s="440" t="str">
        <f t="shared" si="59"/>
        <v>否</v>
      </c>
      <c r="G1207" s="441" t="str">
        <f t="shared" si="60"/>
        <v>项</v>
      </c>
    </row>
    <row r="1208" ht="36" customHeight="1" spans="1:7">
      <c r="A1208" s="442" t="s">
        <v>2188</v>
      </c>
      <c r="B1208" s="311" t="s">
        <v>2189</v>
      </c>
      <c r="C1208" s="312"/>
      <c r="D1208" s="312">
        <v>0</v>
      </c>
      <c r="E1208" s="308" t="str">
        <f t="shared" si="58"/>
        <v/>
      </c>
      <c r="F1208" s="440" t="str">
        <f t="shared" si="59"/>
        <v>否</v>
      </c>
      <c r="G1208" s="441" t="str">
        <f t="shared" si="60"/>
        <v>项</v>
      </c>
    </row>
    <row r="1209" ht="36" customHeight="1" spans="1:7">
      <c r="A1209" s="442" t="s">
        <v>2190</v>
      </c>
      <c r="B1209" s="311" t="s">
        <v>2191</v>
      </c>
      <c r="C1209" s="443">
        <v>2</v>
      </c>
      <c r="D1209" s="312"/>
      <c r="E1209" s="313">
        <f t="shared" si="58"/>
        <v>-1</v>
      </c>
      <c r="F1209" s="440" t="str">
        <f t="shared" si="59"/>
        <v>是</v>
      </c>
      <c r="G1209" s="441" t="str">
        <f t="shared" si="60"/>
        <v>项</v>
      </c>
    </row>
    <row r="1210" ht="36" customHeight="1" spans="1:7">
      <c r="A1210" s="442" t="s">
        <v>2192</v>
      </c>
      <c r="B1210" s="311" t="s">
        <v>2193</v>
      </c>
      <c r="C1210" s="312">
        <v>0</v>
      </c>
      <c r="D1210" s="312">
        <v>0</v>
      </c>
      <c r="E1210" s="308" t="str">
        <f t="shared" si="58"/>
        <v/>
      </c>
      <c r="F1210" s="440" t="str">
        <f t="shared" si="59"/>
        <v>否</v>
      </c>
      <c r="G1210" s="441" t="str">
        <f t="shared" si="60"/>
        <v>项</v>
      </c>
    </row>
    <row r="1211" ht="36" customHeight="1" spans="1:7">
      <c r="A1211" s="442" t="s">
        <v>2194</v>
      </c>
      <c r="B1211" s="311" t="s">
        <v>2195</v>
      </c>
      <c r="C1211" s="312"/>
      <c r="D1211" s="312"/>
      <c r="E1211" s="308" t="str">
        <f t="shared" si="58"/>
        <v/>
      </c>
      <c r="F1211" s="440" t="str">
        <f t="shared" si="59"/>
        <v>否</v>
      </c>
      <c r="G1211" s="441" t="str">
        <f t="shared" si="60"/>
        <v>项</v>
      </c>
    </row>
    <row r="1212" ht="36" customHeight="1" spans="1:7">
      <c r="A1212" s="442" t="s">
        <v>2196</v>
      </c>
      <c r="B1212" s="311" t="s">
        <v>2197</v>
      </c>
      <c r="C1212" s="312"/>
      <c r="D1212" s="312"/>
      <c r="E1212" s="308" t="str">
        <f t="shared" si="58"/>
        <v/>
      </c>
      <c r="F1212" s="440" t="str">
        <f t="shared" si="59"/>
        <v>否</v>
      </c>
      <c r="G1212" s="441" t="str">
        <f t="shared" si="60"/>
        <v>项</v>
      </c>
    </row>
    <row r="1213" ht="36" customHeight="1" spans="1:7">
      <c r="A1213" s="442" t="s">
        <v>2198</v>
      </c>
      <c r="B1213" s="311" t="s">
        <v>2199</v>
      </c>
      <c r="C1213" s="312">
        <v>0</v>
      </c>
      <c r="D1213" s="312">
        <v>0</v>
      </c>
      <c r="E1213" s="308" t="str">
        <f t="shared" si="58"/>
        <v/>
      </c>
      <c r="F1213" s="440" t="str">
        <f t="shared" si="59"/>
        <v>否</v>
      </c>
      <c r="G1213" s="441" t="str">
        <f t="shared" si="60"/>
        <v>项</v>
      </c>
    </row>
    <row r="1214" ht="36" customHeight="1" spans="1:7">
      <c r="A1214" s="442" t="s">
        <v>2200</v>
      </c>
      <c r="B1214" s="311" t="s">
        <v>2201</v>
      </c>
      <c r="C1214" s="443">
        <v>96</v>
      </c>
      <c r="D1214" s="445">
        <v>60</v>
      </c>
      <c r="E1214" s="313">
        <f t="shared" si="58"/>
        <v>-0.375</v>
      </c>
      <c r="F1214" s="440" t="str">
        <f t="shared" si="59"/>
        <v>是</v>
      </c>
      <c r="G1214" s="441" t="str">
        <f t="shared" si="60"/>
        <v>项</v>
      </c>
    </row>
    <row r="1215" ht="36" customHeight="1" spans="1:7">
      <c r="A1215" s="442" t="s">
        <v>2202</v>
      </c>
      <c r="B1215" s="311" t="s">
        <v>2203</v>
      </c>
      <c r="C1215" s="312">
        <v>0</v>
      </c>
      <c r="D1215" s="312">
        <v>0</v>
      </c>
      <c r="E1215" s="308" t="str">
        <f t="shared" si="58"/>
        <v/>
      </c>
      <c r="F1215" s="440" t="str">
        <f t="shared" si="59"/>
        <v>否</v>
      </c>
      <c r="G1215" s="441" t="str">
        <f t="shared" si="60"/>
        <v>项</v>
      </c>
    </row>
    <row r="1216" ht="36" customHeight="1" spans="1:7">
      <c r="A1216" s="446">
        <v>2220119</v>
      </c>
      <c r="B1216" s="451" t="s">
        <v>2204</v>
      </c>
      <c r="C1216" s="443">
        <v>410</v>
      </c>
      <c r="D1216" s="445">
        <v>1200</v>
      </c>
      <c r="E1216" s="313">
        <f t="shared" si="58"/>
        <v>1.927</v>
      </c>
      <c r="F1216" s="440" t="str">
        <f t="shared" si="59"/>
        <v>是</v>
      </c>
      <c r="G1216" s="441" t="str">
        <f t="shared" si="60"/>
        <v>项</v>
      </c>
    </row>
    <row r="1217" ht="36" customHeight="1" spans="1:7">
      <c r="A1217" s="446">
        <v>2220120</v>
      </c>
      <c r="B1217" s="451" t="s">
        <v>2205</v>
      </c>
      <c r="C1217" s="312">
        <v>0</v>
      </c>
      <c r="D1217" s="312">
        <v>0</v>
      </c>
      <c r="E1217" s="308" t="str">
        <f t="shared" si="58"/>
        <v/>
      </c>
      <c r="F1217" s="440" t="str">
        <f t="shared" si="59"/>
        <v>否</v>
      </c>
      <c r="G1217" s="441" t="str">
        <f t="shared" si="60"/>
        <v>项</v>
      </c>
    </row>
    <row r="1218" ht="36" customHeight="1" spans="1:7">
      <c r="A1218" s="446">
        <v>2220121</v>
      </c>
      <c r="B1218" s="451" t="s">
        <v>2206</v>
      </c>
      <c r="C1218" s="312"/>
      <c r="D1218" s="312"/>
      <c r="E1218" s="308" t="str">
        <f t="shared" ref="E1218:E1281" si="61">IFERROR(D1218/C1218-1,"")</f>
        <v/>
      </c>
      <c r="F1218" s="440" t="str">
        <f t="shared" si="59"/>
        <v>否</v>
      </c>
      <c r="G1218" s="441" t="str">
        <f t="shared" si="60"/>
        <v>项</v>
      </c>
    </row>
    <row r="1219" ht="36" customHeight="1" spans="1:7">
      <c r="A1219" s="442" t="s">
        <v>2207</v>
      </c>
      <c r="B1219" s="311" t="s">
        <v>159</v>
      </c>
      <c r="C1219" s="312"/>
      <c r="D1219" s="312"/>
      <c r="E1219" s="308" t="str">
        <f t="shared" si="61"/>
        <v/>
      </c>
      <c r="F1219" s="440" t="str">
        <f t="shared" si="59"/>
        <v>否</v>
      </c>
      <c r="G1219" s="441" t="str">
        <f t="shared" si="60"/>
        <v>项</v>
      </c>
    </row>
    <row r="1220" ht="36" customHeight="1" spans="1:7">
      <c r="A1220" s="442" t="s">
        <v>2208</v>
      </c>
      <c r="B1220" s="311" t="s">
        <v>2209</v>
      </c>
      <c r="C1220" s="312"/>
      <c r="D1220" s="312"/>
      <c r="E1220" s="308" t="str">
        <f t="shared" si="61"/>
        <v/>
      </c>
      <c r="F1220" s="440" t="str">
        <f t="shared" si="59"/>
        <v>否</v>
      </c>
      <c r="G1220" s="441" t="str">
        <f t="shared" si="60"/>
        <v>项</v>
      </c>
    </row>
    <row r="1221" ht="36" customHeight="1" spans="1:7">
      <c r="A1221" s="439" t="s">
        <v>2210</v>
      </c>
      <c r="B1221" s="306" t="s">
        <v>2211</v>
      </c>
      <c r="C1221" s="307">
        <f>SUM(C1222:C1234)</f>
        <v>0</v>
      </c>
      <c r="D1221" s="307">
        <f>SUM(D1222:D1234)</f>
        <v>0</v>
      </c>
      <c r="E1221" s="308" t="str">
        <f t="shared" si="61"/>
        <v/>
      </c>
      <c r="F1221" s="440" t="str">
        <f t="shared" ref="F1221:F1284" si="62">IF(LEN(A1221)=3,"是",IF(B1221&lt;&gt;"",IF(SUM(C1221:D1221)&lt;&gt;0,"是","否"),"是"))</f>
        <v>否</v>
      </c>
      <c r="G1221" s="441" t="str">
        <f t="shared" ref="G1221:G1284" si="63">IF(LEN(A1221)=3,"类",IF(LEN(A1221)=5,"款","项"))</f>
        <v>款</v>
      </c>
    </row>
    <row r="1222" ht="36" customHeight="1" spans="1:7">
      <c r="A1222" s="442" t="s">
        <v>2212</v>
      </c>
      <c r="B1222" s="311" t="s">
        <v>141</v>
      </c>
      <c r="C1222" s="312">
        <v>0</v>
      </c>
      <c r="D1222" s="312">
        <v>0</v>
      </c>
      <c r="E1222" s="308" t="str">
        <f t="shared" si="61"/>
        <v/>
      </c>
      <c r="F1222" s="440" t="str">
        <f t="shared" si="62"/>
        <v>否</v>
      </c>
      <c r="G1222" s="441" t="str">
        <f t="shared" si="63"/>
        <v>项</v>
      </c>
    </row>
    <row r="1223" ht="36" customHeight="1" spans="1:7">
      <c r="A1223" s="442" t="s">
        <v>2213</v>
      </c>
      <c r="B1223" s="311" t="s">
        <v>143</v>
      </c>
      <c r="C1223" s="312">
        <v>0</v>
      </c>
      <c r="D1223" s="312">
        <v>0</v>
      </c>
      <c r="E1223" s="308" t="str">
        <f t="shared" si="61"/>
        <v/>
      </c>
      <c r="F1223" s="440" t="str">
        <f t="shared" si="62"/>
        <v>否</v>
      </c>
      <c r="G1223" s="441" t="str">
        <f t="shared" si="63"/>
        <v>项</v>
      </c>
    </row>
    <row r="1224" ht="36" customHeight="1" spans="1:7">
      <c r="A1224" s="442" t="s">
        <v>2214</v>
      </c>
      <c r="B1224" s="311" t="s">
        <v>145</v>
      </c>
      <c r="C1224" s="312">
        <v>0</v>
      </c>
      <c r="D1224" s="312">
        <v>0</v>
      </c>
      <c r="E1224" s="308" t="str">
        <f t="shared" si="61"/>
        <v/>
      </c>
      <c r="F1224" s="440" t="str">
        <f t="shared" si="62"/>
        <v>否</v>
      </c>
      <c r="G1224" s="441" t="str">
        <f t="shared" si="63"/>
        <v>项</v>
      </c>
    </row>
    <row r="1225" ht="36" customHeight="1" spans="1:7">
      <c r="A1225" s="442" t="s">
        <v>2215</v>
      </c>
      <c r="B1225" s="311" t="s">
        <v>2216</v>
      </c>
      <c r="C1225" s="312">
        <v>0</v>
      </c>
      <c r="D1225" s="312">
        <v>0</v>
      </c>
      <c r="E1225" s="308" t="str">
        <f t="shared" si="61"/>
        <v/>
      </c>
      <c r="F1225" s="440" t="str">
        <f t="shared" si="62"/>
        <v>否</v>
      </c>
      <c r="G1225" s="441" t="str">
        <f t="shared" si="63"/>
        <v>项</v>
      </c>
    </row>
    <row r="1226" ht="36" customHeight="1" spans="1:7">
      <c r="A1226" s="442" t="s">
        <v>2217</v>
      </c>
      <c r="B1226" s="311" t="s">
        <v>2218</v>
      </c>
      <c r="C1226" s="312">
        <v>0</v>
      </c>
      <c r="D1226" s="312">
        <v>0</v>
      </c>
      <c r="E1226" s="308" t="str">
        <f t="shared" si="61"/>
        <v/>
      </c>
      <c r="F1226" s="440" t="str">
        <f t="shared" si="62"/>
        <v>否</v>
      </c>
      <c r="G1226" s="441" t="str">
        <f t="shared" si="63"/>
        <v>项</v>
      </c>
    </row>
    <row r="1227" ht="36" customHeight="1" spans="1:7">
      <c r="A1227" s="442" t="s">
        <v>2219</v>
      </c>
      <c r="B1227" s="311" t="s">
        <v>2220</v>
      </c>
      <c r="C1227" s="312">
        <v>0</v>
      </c>
      <c r="D1227" s="312">
        <v>0</v>
      </c>
      <c r="E1227" s="308" t="str">
        <f t="shared" si="61"/>
        <v/>
      </c>
      <c r="F1227" s="440" t="str">
        <f t="shared" si="62"/>
        <v>否</v>
      </c>
      <c r="G1227" s="441" t="str">
        <f t="shared" si="63"/>
        <v>项</v>
      </c>
    </row>
    <row r="1228" ht="36" customHeight="1" spans="1:7">
      <c r="A1228" s="442" t="s">
        <v>2221</v>
      </c>
      <c r="B1228" s="311" t="s">
        <v>2222</v>
      </c>
      <c r="C1228" s="312">
        <v>0</v>
      </c>
      <c r="D1228" s="312">
        <v>0</v>
      </c>
      <c r="E1228" s="308" t="str">
        <f t="shared" si="61"/>
        <v/>
      </c>
      <c r="F1228" s="440" t="str">
        <f t="shared" si="62"/>
        <v>否</v>
      </c>
      <c r="G1228" s="441" t="str">
        <f t="shared" si="63"/>
        <v>项</v>
      </c>
    </row>
    <row r="1229" ht="36" customHeight="1" spans="1:7">
      <c r="A1229" s="442" t="s">
        <v>2223</v>
      </c>
      <c r="B1229" s="311" t="s">
        <v>2224</v>
      </c>
      <c r="C1229" s="312">
        <v>0</v>
      </c>
      <c r="D1229" s="312">
        <v>0</v>
      </c>
      <c r="E1229" s="308" t="str">
        <f t="shared" si="61"/>
        <v/>
      </c>
      <c r="F1229" s="440" t="str">
        <f t="shared" si="62"/>
        <v>否</v>
      </c>
      <c r="G1229" s="441" t="str">
        <f t="shared" si="63"/>
        <v>项</v>
      </c>
    </row>
    <row r="1230" ht="36" customHeight="1" spans="1:7">
      <c r="A1230" s="442" t="s">
        <v>2225</v>
      </c>
      <c r="B1230" s="311" t="s">
        <v>2226</v>
      </c>
      <c r="C1230" s="312">
        <v>0</v>
      </c>
      <c r="D1230" s="312">
        <v>0</v>
      </c>
      <c r="E1230" s="308" t="str">
        <f t="shared" si="61"/>
        <v/>
      </c>
      <c r="F1230" s="440" t="str">
        <f t="shared" si="62"/>
        <v>否</v>
      </c>
      <c r="G1230" s="441" t="str">
        <f t="shared" si="63"/>
        <v>项</v>
      </c>
    </row>
    <row r="1231" ht="36" customHeight="1" spans="1:7">
      <c r="A1231" s="442" t="s">
        <v>2227</v>
      </c>
      <c r="B1231" s="311" t="s">
        <v>2228</v>
      </c>
      <c r="C1231" s="312">
        <v>0</v>
      </c>
      <c r="D1231" s="312">
        <v>0</v>
      </c>
      <c r="E1231" s="308" t="str">
        <f t="shared" si="61"/>
        <v/>
      </c>
      <c r="F1231" s="440" t="str">
        <f t="shared" si="62"/>
        <v>否</v>
      </c>
      <c r="G1231" s="441" t="str">
        <f t="shared" si="63"/>
        <v>项</v>
      </c>
    </row>
    <row r="1232" ht="36" customHeight="1" spans="1:7">
      <c r="A1232" s="442" t="s">
        <v>2229</v>
      </c>
      <c r="B1232" s="311" t="s">
        <v>2230</v>
      </c>
      <c r="C1232" s="312">
        <v>0</v>
      </c>
      <c r="D1232" s="312">
        <v>0</v>
      </c>
      <c r="E1232" s="308" t="str">
        <f t="shared" si="61"/>
        <v/>
      </c>
      <c r="F1232" s="440" t="str">
        <f t="shared" si="62"/>
        <v>否</v>
      </c>
      <c r="G1232" s="441" t="str">
        <f t="shared" si="63"/>
        <v>项</v>
      </c>
    </row>
    <row r="1233" ht="36" customHeight="1" spans="1:7">
      <c r="A1233" s="442" t="s">
        <v>2231</v>
      </c>
      <c r="B1233" s="311" t="s">
        <v>159</v>
      </c>
      <c r="C1233" s="312"/>
      <c r="D1233" s="312"/>
      <c r="E1233" s="308" t="str">
        <f t="shared" si="61"/>
        <v/>
      </c>
      <c r="F1233" s="440" t="str">
        <f t="shared" si="62"/>
        <v>否</v>
      </c>
      <c r="G1233" s="441" t="str">
        <f t="shared" si="63"/>
        <v>项</v>
      </c>
    </row>
    <row r="1234" ht="36" customHeight="1" spans="1:7">
      <c r="A1234" s="442" t="s">
        <v>2232</v>
      </c>
      <c r="B1234" s="311" t="s">
        <v>2233</v>
      </c>
      <c r="C1234" s="312"/>
      <c r="D1234" s="312"/>
      <c r="E1234" s="308" t="str">
        <f t="shared" si="61"/>
        <v/>
      </c>
      <c r="F1234" s="440" t="str">
        <f t="shared" si="62"/>
        <v>否</v>
      </c>
      <c r="G1234" s="441" t="str">
        <f t="shared" si="63"/>
        <v>项</v>
      </c>
    </row>
    <row r="1235" ht="36" customHeight="1" spans="1:7">
      <c r="A1235" s="439" t="s">
        <v>2234</v>
      </c>
      <c r="B1235" s="306" t="s">
        <v>2235</v>
      </c>
      <c r="C1235" s="307">
        <f>SUM(C1236:C1240)</f>
        <v>0</v>
      </c>
      <c r="D1235" s="307">
        <f>SUM(D1236:D1240)</f>
        <v>0</v>
      </c>
      <c r="E1235" s="308" t="str">
        <f t="shared" si="61"/>
        <v/>
      </c>
      <c r="F1235" s="440" t="str">
        <f t="shared" si="62"/>
        <v>否</v>
      </c>
      <c r="G1235" s="441" t="str">
        <f t="shared" si="63"/>
        <v>款</v>
      </c>
    </row>
    <row r="1236" ht="36" customHeight="1" spans="1:7">
      <c r="A1236" s="442" t="s">
        <v>2236</v>
      </c>
      <c r="B1236" s="311" t="s">
        <v>2237</v>
      </c>
      <c r="C1236" s="312">
        <v>0</v>
      </c>
      <c r="D1236" s="312">
        <v>0</v>
      </c>
      <c r="E1236" s="308" t="str">
        <f t="shared" si="61"/>
        <v/>
      </c>
      <c r="F1236" s="440" t="str">
        <f t="shared" si="62"/>
        <v>否</v>
      </c>
      <c r="G1236" s="441" t="str">
        <f t="shared" si="63"/>
        <v>项</v>
      </c>
    </row>
    <row r="1237" ht="36" customHeight="1" spans="1:7">
      <c r="A1237" s="442" t="s">
        <v>2238</v>
      </c>
      <c r="B1237" s="311" t="s">
        <v>2239</v>
      </c>
      <c r="C1237" s="312">
        <v>0</v>
      </c>
      <c r="D1237" s="312">
        <v>0</v>
      </c>
      <c r="E1237" s="308" t="str">
        <f t="shared" si="61"/>
        <v/>
      </c>
      <c r="F1237" s="440" t="str">
        <f t="shared" si="62"/>
        <v>否</v>
      </c>
      <c r="G1237" s="441" t="str">
        <f t="shared" si="63"/>
        <v>项</v>
      </c>
    </row>
    <row r="1238" ht="36" customHeight="1" spans="1:7">
      <c r="A1238" s="442" t="s">
        <v>2240</v>
      </c>
      <c r="B1238" s="311" t="s">
        <v>2241</v>
      </c>
      <c r="C1238" s="312">
        <v>0</v>
      </c>
      <c r="D1238" s="312">
        <v>0</v>
      </c>
      <c r="E1238" s="308" t="str">
        <f t="shared" si="61"/>
        <v/>
      </c>
      <c r="F1238" s="440" t="str">
        <f t="shared" si="62"/>
        <v>否</v>
      </c>
      <c r="G1238" s="441" t="str">
        <f t="shared" si="63"/>
        <v>项</v>
      </c>
    </row>
    <row r="1239" ht="36" customHeight="1" spans="1:7">
      <c r="A1239" s="446">
        <v>2220305</v>
      </c>
      <c r="B1239" s="451" t="s">
        <v>2242</v>
      </c>
      <c r="C1239" s="312">
        <v>0</v>
      </c>
      <c r="D1239" s="312">
        <v>0</v>
      </c>
      <c r="E1239" s="308" t="str">
        <f t="shared" si="61"/>
        <v/>
      </c>
      <c r="F1239" s="440" t="str">
        <f t="shared" si="62"/>
        <v>否</v>
      </c>
      <c r="G1239" s="441" t="str">
        <f t="shared" si="63"/>
        <v>项</v>
      </c>
    </row>
    <row r="1240" ht="36" customHeight="1" spans="1:7">
      <c r="A1240" s="442" t="s">
        <v>2243</v>
      </c>
      <c r="B1240" s="311" t="s">
        <v>2244</v>
      </c>
      <c r="C1240" s="312">
        <v>0</v>
      </c>
      <c r="D1240" s="312">
        <v>0</v>
      </c>
      <c r="E1240" s="308" t="str">
        <f t="shared" si="61"/>
        <v/>
      </c>
      <c r="F1240" s="440" t="str">
        <f t="shared" si="62"/>
        <v>否</v>
      </c>
      <c r="G1240" s="441" t="str">
        <f t="shared" si="63"/>
        <v>项</v>
      </c>
    </row>
    <row r="1241" ht="36" customHeight="1" spans="1:7">
      <c r="A1241" s="439" t="s">
        <v>2245</v>
      </c>
      <c r="B1241" s="306" t="s">
        <v>2246</v>
      </c>
      <c r="C1241" s="307">
        <f>SUM(C1242:C1246)</f>
        <v>0</v>
      </c>
      <c r="D1241" s="307">
        <f>SUM(D1242:D1246)</f>
        <v>0</v>
      </c>
      <c r="E1241" s="308" t="str">
        <f t="shared" si="61"/>
        <v/>
      </c>
      <c r="F1241" s="440" t="str">
        <f t="shared" si="62"/>
        <v>否</v>
      </c>
      <c r="G1241" s="441" t="str">
        <f t="shared" si="63"/>
        <v>款</v>
      </c>
    </row>
    <row r="1242" ht="36" customHeight="1" spans="1:7">
      <c r="A1242" s="442" t="s">
        <v>2247</v>
      </c>
      <c r="B1242" s="311" t="s">
        <v>2248</v>
      </c>
      <c r="C1242" s="312"/>
      <c r="D1242" s="312"/>
      <c r="E1242" s="308" t="str">
        <f t="shared" si="61"/>
        <v/>
      </c>
      <c r="F1242" s="440" t="str">
        <f t="shared" si="62"/>
        <v>否</v>
      </c>
      <c r="G1242" s="441" t="str">
        <f t="shared" si="63"/>
        <v>项</v>
      </c>
    </row>
    <row r="1243" ht="36" customHeight="1" spans="1:7">
      <c r="A1243" s="442" t="s">
        <v>2249</v>
      </c>
      <c r="B1243" s="311" t="s">
        <v>2250</v>
      </c>
      <c r="C1243" s="312">
        <v>0</v>
      </c>
      <c r="D1243" s="312">
        <v>0</v>
      </c>
      <c r="E1243" s="308" t="str">
        <f t="shared" si="61"/>
        <v/>
      </c>
      <c r="F1243" s="440" t="str">
        <f t="shared" si="62"/>
        <v>否</v>
      </c>
      <c r="G1243" s="441" t="str">
        <f t="shared" si="63"/>
        <v>项</v>
      </c>
    </row>
    <row r="1244" ht="36" customHeight="1" spans="1:7">
      <c r="A1244" s="442" t="s">
        <v>2251</v>
      </c>
      <c r="B1244" s="311" t="s">
        <v>2252</v>
      </c>
      <c r="C1244" s="312"/>
      <c r="D1244" s="312"/>
      <c r="E1244" s="308" t="str">
        <f t="shared" si="61"/>
        <v/>
      </c>
      <c r="F1244" s="440" t="str">
        <f t="shared" si="62"/>
        <v>否</v>
      </c>
      <c r="G1244" s="441" t="str">
        <f t="shared" si="63"/>
        <v>项</v>
      </c>
    </row>
    <row r="1245" ht="36" customHeight="1" spans="1:7">
      <c r="A1245" s="442" t="s">
        <v>2253</v>
      </c>
      <c r="B1245" s="311" t="s">
        <v>2254</v>
      </c>
      <c r="C1245" s="312">
        <v>0</v>
      </c>
      <c r="D1245" s="312">
        <v>0</v>
      </c>
      <c r="E1245" s="308" t="str">
        <f t="shared" si="61"/>
        <v/>
      </c>
      <c r="F1245" s="440" t="str">
        <f t="shared" si="62"/>
        <v>否</v>
      </c>
      <c r="G1245" s="441" t="str">
        <f t="shared" si="63"/>
        <v>项</v>
      </c>
    </row>
    <row r="1246" ht="36" customHeight="1" spans="1:7">
      <c r="A1246" s="442" t="s">
        <v>2255</v>
      </c>
      <c r="B1246" s="311" t="s">
        <v>2256</v>
      </c>
      <c r="C1246" s="312">
        <v>0</v>
      </c>
      <c r="D1246" s="312">
        <v>0</v>
      </c>
      <c r="E1246" s="308" t="str">
        <f t="shared" si="61"/>
        <v/>
      </c>
      <c r="F1246" s="440" t="str">
        <f t="shared" si="62"/>
        <v>否</v>
      </c>
      <c r="G1246" s="441" t="str">
        <f t="shared" si="63"/>
        <v>项</v>
      </c>
    </row>
    <row r="1247" ht="36" customHeight="1" spans="1:7">
      <c r="A1247" s="439" t="s">
        <v>2257</v>
      </c>
      <c r="B1247" s="306" t="s">
        <v>2258</v>
      </c>
      <c r="C1247" s="307">
        <f>SUM(C1248:C1259)</f>
        <v>0</v>
      </c>
      <c r="D1247" s="307">
        <f>SUM(D1248:D1259)</f>
        <v>0</v>
      </c>
      <c r="E1247" s="308" t="str">
        <f t="shared" si="61"/>
        <v/>
      </c>
      <c r="F1247" s="440" t="str">
        <f t="shared" si="62"/>
        <v>否</v>
      </c>
      <c r="G1247" s="441" t="str">
        <f t="shared" si="63"/>
        <v>款</v>
      </c>
    </row>
    <row r="1248" ht="36" customHeight="1" spans="1:7">
      <c r="A1248" s="442" t="s">
        <v>2259</v>
      </c>
      <c r="B1248" s="311" t="s">
        <v>2260</v>
      </c>
      <c r="C1248" s="312">
        <v>0</v>
      </c>
      <c r="D1248" s="312">
        <v>0</v>
      </c>
      <c r="E1248" s="308" t="str">
        <f t="shared" si="61"/>
        <v/>
      </c>
      <c r="F1248" s="440" t="str">
        <f t="shared" si="62"/>
        <v>否</v>
      </c>
      <c r="G1248" s="441" t="str">
        <f t="shared" si="63"/>
        <v>项</v>
      </c>
    </row>
    <row r="1249" ht="36" customHeight="1" spans="1:7">
      <c r="A1249" s="442" t="s">
        <v>2261</v>
      </c>
      <c r="B1249" s="311" t="s">
        <v>2262</v>
      </c>
      <c r="C1249" s="312">
        <v>0</v>
      </c>
      <c r="D1249" s="312">
        <v>0</v>
      </c>
      <c r="E1249" s="308" t="str">
        <f t="shared" si="61"/>
        <v/>
      </c>
      <c r="F1249" s="440" t="str">
        <f t="shared" si="62"/>
        <v>否</v>
      </c>
      <c r="G1249" s="441" t="str">
        <f t="shared" si="63"/>
        <v>项</v>
      </c>
    </row>
    <row r="1250" ht="36" customHeight="1" spans="1:7">
      <c r="A1250" s="442" t="s">
        <v>2263</v>
      </c>
      <c r="B1250" s="311" t="s">
        <v>2264</v>
      </c>
      <c r="C1250" s="312">
        <v>0</v>
      </c>
      <c r="D1250" s="312">
        <v>0</v>
      </c>
      <c r="E1250" s="308" t="str">
        <f t="shared" si="61"/>
        <v/>
      </c>
      <c r="F1250" s="440" t="str">
        <f t="shared" si="62"/>
        <v>否</v>
      </c>
      <c r="G1250" s="441" t="str">
        <f t="shared" si="63"/>
        <v>项</v>
      </c>
    </row>
    <row r="1251" ht="36" customHeight="1" spans="1:7">
      <c r="A1251" s="442" t="s">
        <v>2265</v>
      </c>
      <c r="B1251" s="311" t="s">
        <v>2266</v>
      </c>
      <c r="C1251" s="312">
        <v>0</v>
      </c>
      <c r="D1251" s="312">
        <v>0</v>
      </c>
      <c r="E1251" s="308" t="str">
        <f t="shared" si="61"/>
        <v/>
      </c>
      <c r="F1251" s="440" t="str">
        <f t="shared" si="62"/>
        <v>否</v>
      </c>
      <c r="G1251" s="441" t="str">
        <f t="shared" si="63"/>
        <v>项</v>
      </c>
    </row>
    <row r="1252" ht="36" customHeight="1" spans="1:7">
      <c r="A1252" s="442" t="s">
        <v>2267</v>
      </c>
      <c r="B1252" s="311" t="s">
        <v>2268</v>
      </c>
      <c r="C1252" s="312">
        <v>0</v>
      </c>
      <c r="D1252" s="312">
        <v>0</v>
      </c>
      <c r="E1252" s="308" t="str">
        <f t="shared" si="61"/>
        <v/>
      </c>
      <c r="F1252" s="440" t="str">
        <f t="shared" si="62"/>
        <v>否</v>
      </c>
      <c r="G1252" s="441" t="str">
        <f t="shared" si="63"/>
        <v>项</v>
      </c>
    </row>
    <row r="1253" ht="36" customHeight="1" spans="1:7">
      <c r="A1253" s="442" t="s">
        <v>2269</v>
      </c>
      <c r="B1253" s="311" t="s">
        <v>2270</v>
      </c>
      <c r="C1253" s="312">
        <v>0</v>
      </c>
      <c r="D1253" s="312">
        <v>0</v>
      </c>
      <c r="E1253" s="308" t="str">
        <f t="shared" si="61"/>
        <v/>
      </c>
      <c r="F1253" s="440" t="str">
        <f t="shared" si="62"/>
        <v>否</v>
      </c>
      <c r="G1253" s="441" t="str">
        <f t="shared" si="63"/>
        <v>项</v>
      </c>
    </row>
    <row r="1254" ht="36" customHeight="1" spans="1:7">
      <c r="A1254" s="442" t="s">
        <v>2271</v>
      </c>
      <c r="B1254" s="311" t="s">
        <v>2272</v>
      </c>
      <c r="C1254" s="312">
        <v>0</v>
      </c>
      <c r="D1254" s="312">
        <v>0</v>
      </c>
      <c r="E1254" s="308" t="str">
        <f t="shared" si="61"/>
        <v/>
      </c>
      <c r="F1254" s="440" t="str">
        <f t="shared" si="62"/>
        <v>否</v>
      </c>
      <c r="G1254" s="441" t="str">
        <f t="shared" si="63"/>
        <v>项</v>
      </c>
    </row>
    <row r="1255" ht="36" customHeight="1" spans="1:7">
      <c r="A1255" s="442" t="s">
        <v>2273</v>
      </c>
      <c r="B1255" s="311" t="s">
        <v>2274</v>
      </c>
      <c r="C1255" s="312"/>
      <c r="D1255" s="312"/>
      <c r="E1255" s="308" t="str">
        <f t="shared" si="61"/>
        <v/>
      </c>
      <c r="F1255" s="440" t="str">
        <f t="shared" si="62"/>
        <v>否</v>
      </c>
      <c r="G1255" s="441" t="str">
        <f t="shared" si="63"/>
        <v>项</v>
      </c>
    </row>
    <row r="1256" ht="36" customHeight="1" spans="1:7">
      <c r="A1256" s="442" t="s">
        <v>2275</v>
      </c>
      <c r="B1256" s="311" t="s">
        <v>2276</v>
      </c>
      <c r="C1256" s="312"/>
      <c r="D1256" s="312"/>
      <c r="E1256" s="308" t="str">
        <f t="shared" si="61"/>
        <v/>
      </c>
      <c r="F1256" s="440" t="str">
        <f t="shared" si="62"/>
        <v>否</v>
      </c>
      <c r="G1256" s="441" t="str">
        <f t="shared" si="63"/>
        <v>项</v>
      </c>
    </row>
    <row r="1257" ht="36" customHeight="1" spans="1:7">
      <c r="A1257" s="442" t="s">
        <v>2277</v>
      </c>
      <c r="B1257" s="311" t="s">
        <v>2278</v>
      </c>
      <c r="C1257" s="312">
        <v>0</v>
      </c>
      <c r="D1257" s="312">
        <v>0</v>
      </c>
      <c r="E1257" s="308" t="str">
        <f t="shared" si="61"/>
        <v/>
      </c>
      <c r="F1257" s="440" t="str">
        <f t="shared" si="62"/>
        <v>否</v>
      </c>
      <c r="G1257" s="441" t="str">
        <f t="shared" si="63"/>
        <v>项</v>
      </c>
    </row>
    <row r="1258" ht="36" customHeight="1" spans="1:7">
      <c r="A1258" s="311">
        <v>2220511</v>
      </c>
      <c r="B1258" s="311" t="s">
        <v>2279</v>
      </c>
      <c r="C1258" s="312">
        <v>0</v>
      </c>
      <c r="D1258" s="312">
        <v>0</v>
      </c>
      <c r="E1258" s="308" t="str">
        <f t="shared" si="61"/>
        <v/>
      </c>
      <c r="F1258" s="440" t="str">
        <f t="shared" si="62"/>
        <v>否</v>
      </c>
      <c r="G1258" s="441" t="str">
        <f t="shared" si="63"/>
        <v>项</v>
      </c>
    </row>
    <row r="1259" ht="36" customHeight="1" spans="1:7">
      <c r="A1259" s="442" t="s">
        <v>2280</v>
      </c>
      <c r="B1259" s="311" t="s">
        <v>2281</v>
      </c>
      <c r="C1259" s="312">
        <v>0</v>
      </c>
      <c r="D1259" s="312">
        <v>0</v>
      </c>
      <c r="E1259" s="308" t="str">
        <f t="shared" si="61"/>
        <v/>
      </c>
      <c r="F1259" s="440" t="str">
        <f t="shared" si="62"/>
        <v>否</v>
      </c>
      <c r="G1259" s="441" t="str">
        <f t="shared" si="63"/>
        <v>项</v>
      </c>
    </row>
    <row r="1260" ht="36" customHeight="1" spans="1:7">
      <c r="A1260" s="439" t="s">
        <v>110</v>
      </c>
      <c r="B1260" s="306" t="s">
        <v>111</v>
      </c>
      <c r="C1260" s="307">
        <f>SUM(C1261,C1273,C1279,C1285,C1293,C1306,C1310,C1316)</f>
        <v>1031</v>
      </c>
      <c r="D1260" s="307">
        <f>SUM(D1261,D1273,D1279,D1285,D1293,D1306,D1310,D1316)</f>
        <v>1154</v>
      </c>
      <c r="E1260" s="308">
        <f t="shared" si="61"/>
        <v>0.119</v>
      </c>
      <c r="F1260" s="440" t="str">
        <f t="shared" si="62"/>
        <v>是</v>
      </c>
      <c r="G1260" s="441" t="str">
        <f t="shared" si="63"/>
        <v>类</v>
      </c>
    </row>
    <row r="1261" ht="36" customHeight="1" spans="1:7">
      <c r="A1261" s="439" t="s">
        <v>2282</v>
      </c>
      <c r="B1261" s="306" t="s">
        <v>2283</v>
      </c>
      <c r="C1261" s="307">
        <f>SUM(C1262:C1272)</f>
        <v>600</v>
      </c>
      <c r="D1261" s="307">
        <f>SUM(D1262:D1272)</f>
        <v>332</v>
      </c>
      <c r="E1261" s="308">
        <f t="shared" si="61"/>
        <v>-0.447</v>
      </c>
      <c r="F1261" s="440" t="str">
        <f t="shared" si="62"/>
        <v>是</v>
      </c>
      <c r="G1261" s="441" t="str">
        <f t="shared" si="63"/>
        <v>款</v>
      </c>
    </row>
    <row r="1262" ht="36" customHeight="1" spans="1:7">
      <c r="A1262" s="442" t="s">
        <v>2284</v>
      </c>
      <c r="B1262" s="311" t="s">
        <v>141</v>
      </c>
      <c r="C1262" s="443">
        <v>314</v>
      </c>
      <c r="D1262" s="445">
        <v>304</v>
      </c>
      <c r="E1262" s="313">
        <f t="shared" si="61"/>
        <v>-0.032</v>
      </c>
      <c r="F1262" s="440" t="str">
        <f t="shared" si="62"/>
        <v>是</v>
      </c>
      <c r="G1262" s="441" t="str">
        <f t="shared" si="63"/>
        <v>项</v>
      </c>
    </row>
    <row r="1263" ht="36" customHeight="1" spans="1:7">
      <c r="A1263" s="442" t="s">
        <v>2285</v>
      </c>
      <c r="B1263" s="311" t="s">
        <v>143</v>
      </c>
      <c r="C1263" s="312">
        <v>0</v>
      </c>
      <c r="D1263" s="312">
        <v>0</v>
      </c>
      <c r="E1263" s="308" t="str">
        <f t="shared" si="61"/>
        <v/>
      </c>
      <c r="F1263" s="440" t="str">
        <f t="shared" si="62"/>
        <v>否</v>
      </c>
      <c r="G1263" s="441" t="str">
        <f t="shared" si="63"/>
        <v>项</v>
      </c>
    </row>
    <row r="1264" ht="36" customHeight="1" spans="1:7">
      <c r="A1264" s="442" t="s">
        <v>2286</v>
      </c>
      <c r="B1264" s="311" t="s">
        <v>145</v>
      </c>
      <c r="C1264" s="312">
        <v>0</v>
      </c>
      <c r="D1264" s="312">
        <v>0</v>
      </c>
      <c r="E1264" s="308" t="str">
        <f t="shared" si="61"/>
        <v/>
      </c>
      <c r="F1264" s="440" t="str">
        <f t="shared" si="62"/>
        <v>否</v>
      </c>
      <c r="G1264" s="441" t="str">
        <f t="shared" si="63"/>
        <v>项</v>
      </c>
    </row>
    <row r="1265" ht="36" customHeight="1" spans="1:7">
      <c r="A1265" s="442" t="s">
        <v>2287</v>
      </c>
      <c r="B1265" s="311" t="s">
        <v>2288</v>
      </c>
      <c r="C1265" s="312"/>
      <c r="D1265" s="312"/>
      <c r="E1265" s="308" t="str">
        <f t="shared" si="61"/>
        <v/>
      </c>
      <c r="F1265" s="440" t="str">
        <f t="shared" si="62"/>
        <v>否</v>
      </c>
      <c r="G1265" s="441" t="str">
        <f t="shared" si="63"/>
        <v>项</v>
      </c>
    </row>
    <row r="1266" ht="36" customHeight="1" spans="1:7">
      <c r="A1266" s="442" t="s">
        <v>2289</v>
      </c>
      <c r="B1266" s="311" t="s">
        <v>2290</v>
      </c>
      <c r="C1266" s="312">
        <v>0</v>
      </c>
      <c r="D1266" s="312">
        <v>0</v>
      </c>
      <c r="E1266" s="308" t="str">
        <f t="shared" si="61"/>
        <v/>
      </c>
      <c r="F1266" s="440" t="str">
        <f t="shared" si="62"/>
        <v>否</v>
      </c>
      <c r="G1266" s="441" t="str">
        <f t="shared" si="63"/>
        <v>项</v>
      </c>
    </row>
    <row r="1267" ht="36" customHeight="1" spans="1:7">
      <c r="A1267" s="442" t="s">
        <v>2291</v>
      </c>
      <c r="B1267" s="311" t="s">
        <v>2292</v>
      </c>
      <c r="C1267" s="443">
        <v>14</v>
      </c>
      <c r="D1267" s="445">
        <v>15</v>
      </c>
      <c r="E1267" s="308">
        <f t="shared" si="61"/>
        <v>0.071</v>
      </c>
      <c r="F1267" s="440" t="str">
        <f t="shared" si="62"/>
        <v>是</v>
      </c>
      <c r="G1267" s="441" t="str">
        <f t="shared" si="63"/>
        <v>项</v>
      </c>
    </row>
    <row r="1268" ht="36" customHeight="1" spans="1:7">
      <c r="A1268" s="442" t="s">
        <v>2293</v>
      </c>
      <c r="B1268" s="311" t="s">
        <v>2294</v>
      </c>
      <c r="C1268" s="312">
        <v>0</v>
      </c>
      <c r="D1268" s="312">
        <v>0</v>
      </c>
      <c r="E1268" s="308" t="str">
        <f t="shared" si="61"/>
        <v/>
      </c>
      <c r="F1268" s="440" t="str">
        <f t="shared" si="62"/>
        <v>否</v>
      </c>
      <c r="G1268" s="441" t="str">
        <f t="shared" si="63"/>
        <v>项</v>
      </c>
    </row>
    <row r="1269" ht="36" customHeight="1" spans="1:7">
      <c r="A1269" s="442" t="s">
        <v>2295</v>
      </c>
      <c r="B1269" s="311" t="s">
        <v>2296</v>
      </c>
      <c r="C1269" s="443">
        <v>2</v>
      </c>
      <c r="D1269" s="445">
        <v>1</v>
      </c>
      <c r="E1269" s="313">
        <f t="shared" si="61"/>
        <v>-0.5</v>
      </c>
      <c r="F1269" s="440" t="str">
        <f t="shared" si="62"/>
        <v>是</v>
      </c>
      <c r="G1269" s="441" t="str">
        <f t="shared" si="63"/>
        <v>项</v>
      </c>
    </row>
    <row r="1270" ht="36" customHeight="1" spans="1:7">
      <c r="A1270" s="442" t="s">
        <v>2297</v>
      </c>
      <c r="B1270" s="311" t="s">
        <v>2298</v>
      </c>
      <c r="C1270" s="312"/>
      <c r="D1270" s="312"/>
      <c r="E1270" s="308" t="str">
        <f t="shared" si="61"/>
        <v/>
      </c>
      <c r="F1270" s="440" t="str">
        <f t="shared" si="62"/>
        <v>否</v>
      </c>
      <c r="G1270" s="441" t="str">
        <f t="shared" si="63"/>
        <v>项</v>
      </c>
    </row>
    <row r="1271" ht="36" customHeight="1" spans="1:7">
      <c r="A1271" s="442" t="s">
        <v>2299</v>
      </c>
      <c r="B1271" s="311" t="s">
        <v>159</v>
      </c>
      <c r="C1271" s="312"/>
      <c r="D1271" s="312"/>
      <c r="E1271" s="308" t="str">
        <f t="shared" si="61"/>
        <v/>
      </c>
      <c r="F1271" s="440" t="str">
        <f t="shared" si="62"/>
        <v>否</v>
      </c>
      <c r="G1271" s="441" t="str">
        <f t="shared" si="63"/>
        <v>项</v>
      </c>
    </row>
    <row r="1272" ht="36" customHeight="1" spans="1:7">
      <c r="A1272" s="442" t="s">
        <v>2300</v>
      </c>
      <c r="B1272" s="311" t="s">
        <v>2301</v>
      </c>
      <c r="C1272" s="443">
        <v>270</v>
      </c>
      <c r="D1272" s="445">
        <v>12</v>
      </c>
      <c r="E1272" s="313">
        <f t="shared" si="61"/>
        <v>-0.956</v>
      </c>
      <c r="F1272" s="440" t="str">
        <f t="shared" si="62"/>
        <v>是</v>
      </c>
      <c r="G1272" s="441" t="str">
        <f t="shared" si="63"/>
        <v>项</v>
      </c>
    </row>
    <row r="1273" ht="36" customHeight="1" spans="1:7">
      <c r="A1273" s="439" t="s">
        <v>2302</v>
      </c>
      <c r="B1273" s="306" t="s">
        <v>2303</v>
      </c>
      <c r="C1273" s="307">
        <f>SUM(C1274:C1278)</f>
        <v>253</v>
      </c>
      <c r="D1273" s="307">
        <f>SUM(D1274:D1278)</f>
        <v>349</v>
      </c>
      <c r="E1273" s="308">
        <f t="shared" si="61"/>
        <v>0.379</v>
      </c>
      <c r="F1273" s="440" t="str">
        <f t="shared" si="62"/>
        <v>是</v>
      </c>
      <c r="G1273" s="441" t="str">
        <f t="shared" si="63"/>
        <v>款</v>
      </c>
    </row>
    <row r="1274" ht="36" customHeight="1" spans="1:7">
      <c r="A1274" s="442" t="s">
        <v>2304</v>
      </c>
      <c r="B1274" s="311" t="s">
        <v>141</v>
      </c>
      <c r="C1274" s="443">
        <v>174</v>
      </c>
      <c r="D1274" s="445">
        <v>264</v>
      </c>
      <c r="E1274" s="313">
        <f t="shared" si="61"/>
        <v>0.517</v>
      </c>
      <c r="F1274" s="440" t="str">
        <f t="shared" si="62"/>
        <v>是</v>
      </c>
      <c r="G1274" s="441" t="str">
        <f t="shared" si="63"/>
        <v>项</v>
      </c>
    </row>
    <row r="1275" ht="36" customHeight="1" spans="1:7">
      <c r="A1275" s="442" t="s">
        <v>2305</v>
      </c>
      <c r="B1275" s="311" t="s">
        <v>143</v>
      </c>
      <c r="C1275" s="312">
        <v>0</v>
      </c>
      <c r="D1275" s="312">
        <v>0</v>
      </c>
      <c r="E1275" s="308" t="str">
        <f t="shared" si="61"/>
        <v/>
      </c>
      <c r="F1275" s="440" t="str">
        <f t="shared" si="62"/>
        <v>否</v>
      </c>
      <c r="G1275" s="441" t="str">
        <f t="shared" si="63"/>
        <v>项</v>
      </c>
    </row>
    <row r="1276" ht="36" customHeight="1" spans="1:7">
      <c r="A1276" s="442" t="s">
        <v>2306</v>
      </c>
      <c r="B1276" s="311" t="s">
        <v>145</v>
      </c>
      <c r="C1276" s="312">
        <v>0</v>
      </c>
      <c r="D1276" s="312">
        <v>0</v>
      </c>
      <c r="E1276" s="308" t="str">
        <f t="shared" si="61"/>
        <v/>
      </c>
      <c r="F1276" s="440" t="str">
        <f t="shared" si="62"/>
        <v>否</v>
      </c>
      <c r="G1276" s="441" t="str">
        <f t="shared" si="63"/>
        <v>项</v>
      </c>
    </row>
    <row r="1277" ht="36" customHeight="1" spans="1:7">
      <c r="A1277" s="442" t="s">
        <v>2307</v>
      </c>
      <c r="B1277" s="311" t="s">
        <v>2308</v>
      </c>
      <c r="C1277" s="443">
        <v>79</v>
      </c>
      <c r="D1277" s="445">
        <v>85</v>
      </c>
      <c r="E1277" s="313">
        <f t="shared" si="61"/>
        <v>0.076</v>
      </c>
      <c r="F1277" s="440" t="str">
        <f t="shared" si="62"/>
        <v>是</v>
      </c>
      <c r="G1277" s="441" t="str">
        <f t="shared" si="63"/>
        <v>项</v>
      </c>
    </row>
    <row r="1278" ht="36" customHeight="1" spans="1:7">
      <c r="A1278" s="442" t="s">
        <v>2309</v>
      </c>
      <c r="B1278" s="311" t="s">
        <v>2310</v>
      </c>
      <c r="C1278" s="312">
        <v>0</v>
      </c>
      <c r="D1278" s="312">
        <v>0</v>
      </c>
      <c r="E1278" s="308" t="str">
        <f t="shared" si="61"/>
        <v/>
      </c>
      <c r="F1278" s="440" t="str">
        <f t="shared" si="62"/>
        <v>否</v>
      </c>
      <c r="G1278" s="441" t="str">
        <f t="shared" si="63"/>
        <v>项</v>
      </c>
    </row>
    <row r="1279" ht="36" customHeight="1" spans="1:7">
      <c r="A1279" s="439" t="s">
        <v>2311</v>
      </c>
      <c r="B1279" s="306" t="s">
        <v>2312</v>
      </c>
      <c r="C1279" s="307">
        <f>SUM(C1280:C1284)</f>
        <v>0</v>
      </c>
      <c r="D1279" s="307">
        <f>SUM(D1280:D1284)</f>
        <v>0</v>
      </c>
      <c r="E1279" s="308" t="str">
        <f t="shared" si="61"/>
        <v/>
      </c>
      <c r="F1279" s="440" t="str">
        <f t="shared" si="62"/>
        <v>否</v>
      </c>
      <c r="G1279" s="441" t="str">
        <f t="shared" si="63"/>
        <v>款</v>
      </c>
    </row>
    <row r="1280" ht="36" customHeight="1" spans="1:7">
      <c r="A1280" s="442" t="s">
        <v>2313</v>
      </c>
      <c r="B1280" s="311" t="s">
        <v>141</v>
      </c>
      <c r="C1280" s="312"/>
      <c r="D1280" s="312"/>
      <c r="E1280" s="308" t="str">
        <f t="shared" si="61"/>
        <v/>
      </c>
      <c r="F1280" s="440" t="str">
        <f t="shared" si="62"/>
        <v>否</v>
      </c>
      <c r="G1280" s="441" t="str">
        <f t="shared" si="63"/>
        <v>项</v>
      </c>
    </row>
    <row r="1281" ht="36" customHeight="1" spans="1:7">
      <c r="A1281" s="442" t="s">
        <v>2314</v>
      </c>
      <c r="B1281" s="311" t="s">
        <v>143</v>
      </c>
      <c r="C1281" s="312">
        <v>0</v>
      </c>
      <c r="D1281" s="312">
        <v>0</v>
      </c>
      <c r="E1281" s="308" t="str">
        <f t="shared" si="61"/>
        <v/>
      </c>
      <c r="F1281" s="440" t="str">
        <f t="shared" si="62"/>
        <v>否</v>
      </c>
      <c r="G1281" s="441" t="str">
        <f t="shared" si="63"/>
        <v>项</v>
      </c>
    </row>
    <row r="1282" ht="36" customHeight="1" spans="1:7">
      <c r="A1282" s="442" t="s">
        <v>2315</v>
      </c>
      <c r="B1282" s="311" t="s">
        <v>145</v>
      </c>
      <c r="C1282" s="312">
        <v>0</v>
      </c>
      <c r="D1282" s="312">
        <v>0</v>
      </c>
      <c r="E1282" s="308" t="str">
        <f t="shared" ref="E1282:E1331" si="64">IFERROR(D1282/C1282-1,"")</f>
        <v/>
      </c>
      <c r="F1282" s="440" t="str">
        <f t="shared" si="62"/>
        <v>否</v>
      </c>
      <c r="G1282" s="441" t="str">
        <f t="shared" si="63"/>
        <v>项</v>
      </c>
    </row>
    <row r="1283" ht="36" customHeight="1" spans="1:7">
      <c r="A1283" s="442" t="s">
        <v>2316</v>
      </c>
      <c r="B1283" s="311" t="s">
        <v>2317</v>
      </c>
      <c r="C1283" s="312"/>
      <c r="D1283" s="312"/>
      <c r="E1283" s="308" t="str">
        <f t="shared" si="64"/>
        <v/>
      </c>
      <c r="F1283" s="440" t="str">
        <f t="shared" si="62"/>
        <v>否</v>
      </c>
      <c r="G1283" s="441" t="str">
        <f t="shared" si="63"/>
        <v>项</v>
      </c>
    </row>
    <row r="1284" ht="36" customHeight="1" spans="1:7">
      <c r="A1284" s="442" t="s">
        <v>2318</v>
      </c>
      <c r="B1284" s="311" t="s">
        <v>2319</v>
      </c>
      <c r="C1284" s="312"/>
      <c r="D1284" s="312"/>
      <c r="E1284" s="308" t="str">
        <f t="shared" si="64"/>
        <v/>
      </c>
      <c r="F1284" s="440" t="str">
        <f t="shared" si="62"/>
        <v>否</v>
      </c>
      <c r="G1284" s="441" t="str">
        <f t="shared" si="63"/>
        <v>项</v>
      </c>
    </row>
    <row r="1285" ht="36" customHeight="1" spans="1:7">
      <c r="A1285" s="439" t="s">
        <v>2320</v>
      </c>
      <c r="B1285" s="306" t="s">
        <v>2321</v>
      </c>
      <c r="C1285" s="307">
        <f>SUM(C1286:C1292)</f>
        <v>0</v>
      </c>
      <c r="D1285" s="307">
        <f>SUM(D1286:D1292)</f>
        <v>0</v>
      </c>
      <c r="E1285" s="308" t="str">
        <f t="shared" si="64"/>
        <v/>
      </c>
      <c r="F1285" s="440" t="str">
        <f t="shared" ref="F1285:F1331" si="65">IF(LEN(A1285)=3,"是",IF(B1285&lt;&gt;"",IF(SUM(C1285:D1285)&lt;&gt;0,"是","否"),"是"))</f>
        <v>否</v>
      </c>
      <c r="G1285" s="441" t="str">
        <f t="shared" ref="G1285:G1329" si="66">IF(LEN(A1285)=3,"类",IF(LEN(A1285)=5,"款","项"))</f>
        <v>款</v>
      </c>
    </row>
    <row r="1286" ht="36" customHeight="1" spans="1:7">
      <c r="A1286" s="442" t="s">
        <v>2322</v>
      </c>
      <c r="B1286" s="311" t="s">
        <v>141</v>
      </c>
      <c r="C1286" s="312">
        <v>0</v>
      </c>
      <c r="D1286" s="312">
        <v>0</v>
      </c>
      <c r="E1286" s="308" t="str">
        <f t="shared" si="64"/>
        <v/>
      </c>
      <c r="F1286" s="440" t="str">
        <f t="shared" si="65"/>
        <v>否</v>
      </c>
      <c r="G1286" s="441" t="str">
        <f t="shared" si="66"/>
        <v>项</v>
      </c>
    </row>
    <row r="1287" ht="36" customHeight="1" spans="1:7">
      <c r="A1287" s="442" t="s">
        <v>2323</v>
      </c>
      <c r="B1287" s="311" t="s">
        <v>143</v>
      </c>
      <c r="C1287" s="312">
        <v>0</v>
      </c>
      <c r="D1287" s="312">
        <v>0</v>
      </c>
      <c r="E1287" s="308" t="str">
        <f t="shared" si="64"/>
        <v/>
      </c>
      <c r="F1287" s="440" t="str">
        <f t="shared" si="65"/>
        <v>否</v>
      </c>
      <c r="G1287" s="441" t="str">
        <f t="shared" si="66"/>
        <v>项</v>
      </c>
    </row>
    <row r="1288" ht="36" customHeight="1" spans="1:7">
      <c r="A1288" s="442" t="s">
        <v>2324</v>
      </c>
      <c r="B1288" s="311" t="s">
        <v>145</v>
      </c>
      <c r="C1288" s="312">
        <v>0</v>
      </c>
      <c r="D1288" s="312">
        <v>0</v>
      </c>
      <c r="E1288" s="308" t="str">
        <f t="shared" si="64"/>
        <v/>
      </c>
      <c r="F1288" s="440" t="str">
        <f t="shared" si="65"/>
        <v>否</v>
      </c>
      <c r="G1288" s="441" t="str">
        <f t="shared" si="66"/>
        <v>项</v>
      </c>
    </row>
    <row r="1289" ht="36" customHeight="1" spans="1:7">
      <c r="A1289" s="442" t="s">
        <v>2325</v>
      </c>
      <c r="B1289" s="311" t="s">
        <v>2326</v>
      </c>
      <c r="C1289" s="312"/>
      <c r="D1289" s="312"/>
      <c r="E1289" s="308" t="str">
        <f t="shared" si="64"/>
        <v/>
      </c>
      <c r="F1289" s="440" t="str">
        <f t="shared" si="65"/>
        <v>否</v>
      </c>
      <c r="G1289" s="441" t="str">
        <f t="shared" si="66"/>
        <v>项</v>
      </c>
    </row>
    <row r="1290" ht="36" customHeight="1" spans="1:7">
      <c r="A1290" s="442" t="s">
        <v>2327</v>
      </c>
      <c r="B1290" s="311" t="s">
        <v>2328</v>
      </c>
      <c r="C1290" s="312"/>
      <c r="D1290" s="312"/>
      <c r="E1290" s="308" t="str">
        <f t="shared" si="64"/>
        <v/>
      </c>
      <c r="F1290" s="440" t="str">
        <f t="shared" si="65"/>
        <v>否</v>
      </c>
      <c r="G1290" s="441" t="str">
        <f t="shared" si="66"/>
        <v>项</v>
      </c>
    </row>
    <row r="1291" ht="36" customHeight="1" spans="1:7">
      <c r="A1291" s="442" t="s">
        <v>2329</v>
      </c>
      <c r="B1291" s="311" t="s">
        <v>159</v>
      </c>
      <c r="C1291" s="312"/>
      <c r="D1291" s="312"/>
      <c r="E1291" s="308" t="str">
        <f t="shared" si="64"/>
        <v/>
      </c>
      <c r="F1291" s="440" t="str">
        <f t="shared" si="65"/>
        <v>否</v>
      </c>
      <c r="G1291" s="441" t="str">
        <f t="shared" si="66"/>
        <v>项</v>
      </c>
    </row>
    <row r="1292" ht="36" customHeight="1" spans="1:7">
      <c r="A1292" s="442" t="s">
        <v>2330</v>
      </c>
      <c r="B1292" s="311" t="s">
        <v>2331</v>
      </c>
      <c r="C1292" s="312">
        <v>0</v>
      </c>
      <c r="D1292" s="312">
        <v>0</v>
      </c>
      <c r="E1292" s="308" t="str">
        <f t="shared" si="64"/>
        <v/>
      </c>
      <c r="F1292" s="440" t="str">
        <f t="shared" si="65"/>
        <v>否</v>
      </c>
      <c r="G1292" s="441" t="str">
        <f t="shared" si="66"/>
        <v>项</v>
      </c>
    </row>
    <row r="1293" ht="36" customHeight="1" spans="1:7">
      <c r="A1293" s="439" t="s">
        <v>2332</v>
      </c>
      <c r="B1293" s="306" t="s">
        <v>2333</v>
      </c>
      <c r="C1293" s="307">
        <f>SUM(C1294:C1305)</f>
        <v>80</v>
      </c>
      <c r="D1293" s="307">
        <f>SUM(D1294:D1305)</f>
        <v>106</v>
      </c>
      <c r="E1293" s="308">
        <f t="shared" si="64"/>
        <v>0.325</v>
      </c>
      <c r="F1293" s="440" t="str">
        <f t="shared" si="65"/>
        <v>是</v>
      </c>
      <c r="G1293" s="441" t="str">
        <f t="shared" si="66"/>
        <v>款</v>
      </c>
    </row>
    <row r="1294" ht="36" customHeight="1" spans="1:7">
      <c r="A1294" s="442" t="s">
        <v>2334</v>
      </c>
      <c r="B1294" s="311" t="s">
        <v>141</v>
      </c>
      <c r="C1294" s="312">
        <v>0</v>
      </c>
      <c r="D1294" s="312">
        <v>0</v>
      </c>
      <c r="E1294" s="308" t="str">
        <f t="shared" si="64"/>
        <v/>
      </c>
      <c r="F1294" s="440" t="str">
        <f t="shared" si="65"/>
        <v>否</v>
      </c>
      <c r="G1294" s="441" t="str">
        <f t="shared" si="66"/>
        <v>项</v>
      </c>
    </row>
    <row r="1295" ht="36" customHeight="1" spans="1:7">
      <c r="A1295" s="442" t="s">
        <v>2335</v>
      </c>
      <c r="B1295" s="311" t="s">
        <v>143</v>
      </c>
      <c r="C1295" s="312">
        <v>0</v>
      </c>
      <c r="D1295" s="312">
        <v>0</v>
      </c>
      <c r="E1295" s="308" t="str">
        <f t="shared" si="64"/>
        <v/>
      </c>
      <c r="F1295" s="440" t="str">
        <f t="shared" si="65"/>
        <v>否</v>
      </c>
      <c r="G1295" s="441" t="str">
        <f t="shared" si="66"/>
        <v>项</v>
      </c>
    </row>
    <row r="1296" ht="36" customHeight="1" spans="1:7">
      <c r="A1296" s="442" t="s">
        <v>2336</v>
      </c>
      <c r="B1296" s="311" t="s">
        <v>145</v>
      </c>
      <c r="C1296" s="312">
        <v>0</v>
      </c>
      <c r="D1296" s="312">
        <v>0</v>
      </c>
      <c r="E1296" s="308" t="str">
        <f t="shared" si="64"/>
        <v/>
      </c>
      <c r="F1296" s="440" t="str">
        <f t="shared" si="65"/>
        <v>否</v>
      </c>
      <c r="G1296" s="441" t="str">
        <f t="shared" si="66"/>
        <v>项</v>
      </c>
    </row>
    <row r="1297" ht="36" customHeight="1" spans="1:7">
      <c r="A1297" s="442" t="s">
        <v>2337</v>
      </c>
      <c r="B1297" s="311" t="s">
        <v>2338</v>
      </c>
      <c r="C1297" s="312"/>
      <c r="D1297" s="312"/>
      <c r="E1297" s="308" t="str">
        <f t="shared" si="64"/>
        <v/>
      </c>
      <c r="F1297" s="440" t="str">
        <f t="shared" si="65"/>
        <v>否</v>
      </c>
      <c r="G1297" s="441" t="str">
        <f t="shared" si="66"/>
        <v>项</v>
      </c>
    </row>
    <row r="1298" ht="36" customHeight="1" spans="1:7">
      <c r="A1298" s="442" t="s">
        <v>2339</v>
      </c>
      <c r="B1298" s="311" t="s">
        <v>2340</v>
      </c>
      <c r="C1298" s="312"/>
      <c r="D1298" s="445">
        <v>1</v>
      </c>
      <c r="E1298" s="308" t="str">
        <f t="shared" si="64"/>
        <v/>
      </c>
      <c r="F1298" s="440" t="str">
        <f t="shared" si="65"/>
        <v>是</v>
      </c>
      <c r="G1298" s="441" t="str">
        <f t="shared" si="66"/>
        <v>项</v>
      </c>
    </row>
    <row r="1299" ht="36" customHeight="1" spans="1:7">
      <c r="A1299" s="442" t="s">
        <v>2341</v>
      </c>
      <c r="B1299" s="311" t="s">
        <v>2342</v>
      </c>
      <c r="C1299" s="312"/>
      <c r="D1299" s="312"/>
      <c r="E1299" s="308" t="str">
        <f t="shared" si="64"/>
        <v/>
      </c>
      <c r="F1299" s="440" t="str">
        <f t="shared" si="65"/>
        <v>否</v>
      </c>
      <c r="G1299" s="441" t="str">
        <f t="shared" si="66"/>
        <v>项</v>
      </c>
    </row>
    <row r="1300" ht="36" customHeight="1" spans="1:7">
      <c r="A1300" s="442" t="s">
        <v>2343</v>
      </c>
      <c r="B1300" s="311" t="s">
        <v>2344</v>
      </c>
      <c r="C1300" s="312"/>
      <c r="D1300" s="312"/>
      <c r="E1300" s="308" t="str">
        <f t="shared" si="64"/>
        <v/>
      </c>
      <c r="F1300" s="440" t="str">
        <f t="shared" si="65"/>
        <v>否</v>
      </c>
      <c r="G1300" s="441" t="str">
        <f t="shared" si="66"/>
        <v>项</v>
      </c>
    </row>
    <row r="1301" ht="36" customHeight="1" spans="1:7">
      <c r="A1301" s="442" t="s">
        <v>2345</v>
      </c>
      <c r="B1301" s="311" t="s">
        <v>2346</v>
      </c>
      <c r="C1301" s="312">
        <v>0</v>
      </c>
      <c r="D1301" s="312">
        <v>0</v>
      </c>
      <c r="E1301" s="308" t="str">
        <f t="shared" si="64"/>
        <v/>
      </c>
      <c r="F1301" s="440" t="str">
        <f t="shared" si="65"/>
        <v>否</v>
      </c>
      <c r="G1301" s="441" t="str">
        <f t="shared" si="66"/>
        <v>项</v>
      </c>
    </row>
    <row r="1302" ht="36" customHeight="1" spans="1:7">
      <c r="A1302" s="442" t="s">
        <v>2347</v>
      </c>
      <c r="B1302" s="311" t="s">
        <v>2348</v>
      </c>
      <c r="C1302" s="312"/>
      <c r="D1302" s="312"/>
      <c r="E1302" s="308" t="str">
        <f t="shared" si="64"/>
        <v/>
      </c>
      <c r="F1302" s="440" t="str">
        <f t="shared" si="65"/>
        <v>否</v>
      </c>
      <c r="G1302" s="441" t="str">
        <f t="shared" si="66"/>
        <v>项</v>
      </c>
    </row>
    <row r="1303" ht="36" customHeight="1" spans="1:7">
      <c r="A1303" s="442" t="s">
        <v>2349</v>
      </c>
      <c r="B1303" s="311" t="s">
        <v>2350</v>
      </c>
      <c r="C1303" s="312">
        <v>0</v>
      </c>
      <c r="D1303" s="312">
        <v>0</v>
      </c>
      <c r="E1303" s="308" t="str">
        <f t="shared" si="64"/>
        <v/>
      </c>
      <c r="F1303" s="440" t="str">
        <f t="shared" si="65"/>
        <v>否</v>
      </c>
      <c r="G1303" s="441" t="str">
        <f t="shared" si="66"/>
        <v>项</v>
      </c>
    </row>
    <row r="1304" ht="36" customHeight="1" spans="1:7">
      <c r="A1304" s="442" t="s">
        <v>2351</v>
      </c>
      <c r="B1304" s="311" t="s">
        <v>2352</v>
      </c>
      <c r="C1304" s="443">
        <v>80</v>
      </c>
      <c r="D1304" s="445">
        <v>105</v>
      </c>
      <c r="E1304" s="313">
        <f t="shared" si="64"/>
        <v>0.313</v>
      </c>
      <c r="F1304" s="440" t="str">
        <f t="shared" si="65"/>
        <v>是</v>
      </c>
      <c r="G1304" s="441" t="str">
        <f t="shared" si="66"/>
        <v>项</v>
      </c>
    </row>
    <row r="1305" ht="36" customHeight="1" spans="1:7">
      <c r="A1305" s="442" t="s">
        <v>2353</v>
      </c>
      <c r="B1305" s="311" t="s">
        <v>2354</v>
      </c>
      <c r="C1305" s="312"/>
      <c r="D1305" s="312"/>
      <c r="E1305" s="308" t="str">
        <f t="shared" si="64"/>
        <v/>
      </c>
      <c r="F1305" s="440" t="str">
        <f t="shared" si="65"/>
        <v>否</v>
      </c>
      <c r="G1305" s="441" t="str">
        <f t="shared" si="66"/>
        <v>项</v>
      </c>
    </row>
    <row r="1306" ht="36" customHeight="1" spans="1:7">
      <c r="A1306" s="439" t="s">
        <v>2355</v>
      </c>
      <c r="B1306" s="306" t="s">
        <v>2356</v>
      </c>
      <c r="C1306" s="307">
        <f>SUM(C1307:C1309)</f>
        <v>65</v>
      </c>
      <c r="D1306" s="307">
        <f>SUM(D1307:D1309)</f>
        <v>112</v>
      </c>
      <c r="E1306" s="308">
        <f t="shared" si="64"/>
        <v>0.723</v>
      </c>
      <c r="F1306" s="440" t="str">
        <f t="shared" si="65"/>
        <v>是</v>
      </c>
      <c r="G1306" s="441" t="str">
        <f t="shared" si="66"/>
        <v>款</v>
      </c>
    </row>
    <row r="1307" ht="36" customHeight="1" spans="1:7">
      <c r="A1307" s="442" t="s">
        <v>2357</v>
      </c>
      <c r="B1307" s="311" t="s">
        <v>2358</v>
      </c>
      <c r="C1307" s="443">
        <v>65</v>
      </c>
      <c r="D1307" s="445">
        <v>72</v>
      </c>
      <c r="E1307" s="313">
        <f t="shared" si="64"/>
        <v>0.108</v>
      </c>
      <c r="F1307" s="440" t="str">
        <f t="shared" si="65"/>
        <v>是</v>
      </c>
      <c r="G1307" s="441" t="str">
        <f t="shared" si="66"/>
        <v>项</v>
      </c>
    </row>
    <row r="1308" ht="36" customHeight="1" spans="1:7">
      <c r="A1308" s="442" t="s">
        <v>2359</v>
      </c>
      <c r="B1308" s="311" t="s">
        <v>2360</v>
      </c>
      <c r="C1308" s="312"/>
      <c r="D1308" s="445">
        <v>40</v>
      </c>
      <c r="E1308" s="308" t="str">
        <f t="shared" si="64"/>
        <v/>
      </c>
      <c r="F1308" s="440" t="str">
        <f t="shared" si="65"/>
        <v>是</v>
      </c>
      <c r="G1308" s="441" t="str">
        <f t="shared" si="66"/>
        <v>项</v>
      </c>
    </row>
    <row r="1309" ht="36" customHeight="1" spans="1:7">
      <c r="A1309" s="442" t="s">
        <v>2361</v>
      </c>
      <c r="B1309" s="311" t="s">
        <v>2362</v>
      </c>
      <c r="C1309" s="312"/>
      <c r="D1309" s="312"/>
      <c r="E1309" s="308" t="str">
        <f t="shared" si="64"/>
        <v/>
      </c>
      <c r="F1309" s="440" t="str">
        <f t="shared" si="65"/>
        <v>否</v>
      </c>
      <c r="G1309" s="441" t="str">
        <f t="shared" si="66"/>
        <v>项</v>
      </c>
    </row>
    <row r="1310" ht="36" customHeight="1" spans="1:7">
      <c r="A1310" s="439" t="s">
        <v>2363</v>
      </c>
      <c r="B1310" s="306" t="s">
        <v>2364</v>
      </c>
      <c r="C1310" s="307">
        <f>SUM(C1311:C1315)</f>
        <v>19</v>
      </c>
      <c r="D1310" s="307">
        <f>SUM(D1311:D1315)</f>
        <v>255</v>
      </c>
      <c r="E1310" s="308">
        <f t="shared" si="64"/>
        <v>12.421</v>
      </c>
      <c r="F1310" s="440" t="str">
        <f t="shared" si="65"/>
        <v>是</v>
      </c>
      <c r="G1310" s="441" t="str">
        <f t="shared" si="66"/>
        <v>款</v>
      </c>
    </row>
    <row r="1311" ht="36" customHeight="1" spans="1:7">
      <c r="A1311" s="442" t="s">
        <v>2365</v>
      </c>
      <c r="B1311" s="311" t="s">
        <v>2366</v>
      </c>
      <c r="C1311" s="312">
        <v>0</v>
      </c>
      <c r="D1311" s="312">
        <v>0</v>
      </c>
      <c r="E1311" s="308" t="str">
        <f t="shared" si="64"/>
        <v/>
      </c>
      <c r="F1311" s="440" t="str">
        <f t="shared" si="65"/>
        <v>否</v>
      </c>
      <c r="G1311" s="441" t="str">
        <f t="shared" si="66"/>
        <v>项</v>
      </c>
    </row>
    <row r="1312" ht="36" customHeight="1" spans="1:7">
      <c r="A1312" s="442" t="s">
        <v>2367</v>
      </c>
      <c r="B1312" s="311" t="s">
        <v>2368</v>
      </c>
      <c r="C1312" s="312">
        <v>0</v>
      </c>
      <c r="D1312" s="312">
        <v>0</v>
      </c>
      <c r="E1312" s="308" t="str">
        <f t="shared" si="64"/>
        <v/>
      </c>
      <c r="F1312" s="440" t="str">
        <f t="shared" si="65"/>
        <v>否</v>
      </c>
      <c r="G1312" s="441" t="str">
        <f t="shared" si="66"/>
        <v>项</v>
      </c>
    </row>
    <row r="1313" ht="36" customHeight="1" spans="1:7">
      <c r="A1313" s="442" t="s">
        <v>2369</v>
      </c>
      <c r="B1313" s="311" t="s">
        <v>2370</v>
      </c>
      <c r="C1313" s="443">
        <v>3</v>
      </c>
      <c r="D1313" s="312">
        <v>250</v>
      </c>
      <c r="E1313" s="313">
        <f t="shared" si="64"/>
        <v>82.333</v>
      </c>
      <c r="F1313" s="440" t="str">
        <f t="shared" si="65"/>
        <v>是</v>
      </c>
      <c r="G1313" s="441" t="str">
        <f t="shared" si="66"/>
        <v>项</v>
      </c>
    </row>
    <row r="1314" ht="36" customHeight="1" spans="1:7">
      <c r="A1314" s="442" t="s">
        <v>2371</v>
      </c>
      <c r="B1314" s="311" t="s">
        <v>2372</v>
      </c>
      <c r="C1314" s="312">
        <v>0</v>
      </c>
      <c r="D1314" s="312">
        <v>0</v>
      </c>
      <c r="E1314" s="308" t="str">
        <f t="shared" si="64"/>
        <v/>
      </c>
      <c r="F1314" s="440" t="str">
        <f t="shared" si="65"/>
        <v>否</v>
      </c>
      <c r="G1314" s="441" t="str">
        <f t="shared" si="66"/>
        <v>项</v>
      </c>
    </row>
    <row r="1315" ht="36" customHeight="1" spans="1:7">
      <c r="A1315" s="442" t="s">
        <v>2373</v>
      </c>
      <c r="B1315" s="311" t="s">
        <v>2374</v>
      </c>
      <c r="C1315" s="312">
        <v>16</v>
      </c>
      <c r="D1315" s="445">
        <v>5</v>
      </c>
      <c r="E1315" s="313">
        <f t="shared" si="64"/>
        <v>-0.688</v>
      </c>
      <c r="F1315" s="440" t="str">
        <f t="shared" si="65"/>
        <v>是</v>
      </c>
      <c r="G1315" s="441" t="str">
        <f t="shared" si="66"/>
        <v>项</v>
      </c>
    </row>
    <row r="1316" ht="36" customHeight="1" spans="1:7">
      <c r="A1316" s="439" t="s">
        <v>2375</v>
      </c>
      <c r="B1316" s="306" t="s">
        <v>2376</v>
      </c>
      <c r="C1316" s="307">
        <f>C1317</f>
        <v>14</v>
      </c>
      <c r="D1316" s="307">
        <f>D1317</f>
        <v>0</v>
      </c>
      <c r="E1316" s="308">
        <f t="shared" si="64"/>
        <v>-1</v>
      </c>
      <c r="F1316" s="440" t="str">
        <f t="shared" si="65"/>
        <v>是</v>
      </c>
      <c r="G1316" s="441" t="str">
        <f t="shared" si="66"/>
        <v>款</v>
      </c>
    </row>
    <row r="1317" ht="36" customHeight="1" spans="1:7">
      <c r="A1317" s="311" t="s">
        <v>2377</v>
      </c>
      <c r="B1317" s="311" t="s">
        <v>2378</v>
      </c>
      <c r="C1317" s="443">
        <v>14</v>
      </c>
      <c r="D1317" s="312">
        <v>0</v>
      </c>
      <c r="E1317" s="313">
        <f t="shared" si="64"/>
        <v>-1</v>
      </c>
      <c r="F1317" s="440" t="str">
        <f t="shared" si="65"/>
        <v>是</v>
      </c>
      <c r="G1317" s="441" t="str">
        <f t="shared" si="66"/>
        <v>项</v>
      </c>
    </row>
    <row r="1318" ht="36" customHeight="1" spans="1:7">
      <c r="A1318" s="439" t="s">
        <v>112</v>
      </c>
      <c r="B1318" s="306" t="s">
        <v>113</v>
      </c>
      <c r="C1318" s="307">
        <v>3600</v>
      </c>
      <c r="D1318" s="307">
        <v>4600</v>
      </c>
      <c r="E1318" s="308">
        <f t="shared" si="64"/>
        <v>0.278</v>
      </c>
      <c r="F1318" s="440" t="str">
        <f t="shared" si="65"/>
        <v>是</v>
      </c>
      <c r="G1318" s="441" t="str">
        <f t="shared" si="66"/>
        <v>类</v>
      </c>
    </row>
    <row r="1319" ht="36" customHeight="1" spans="1:7">
      <c r="A1319" s="439" t="s">
        <v>114</v>
      </c>
      <c r="B1319" s="306" t="s">
        <v>115</v>
      </c>
      <c r="C1319" s="307">
        <f>SUM(C1320)</f>
        <v>4037</v>
      </c>
      <c r="D1319" s="307">
        <f>SUM(D1320)</f>
        <v>4126</v>
      </c>
      <c r="E1319" s="308">
        <f t="shared" si="64"/>
        <v>0.022</v>
      </c>
      <c r="F1319" s="440" t="str">
        <f t="shared" si="65"/>
        <v>是</v>
      </c>
      <c r="G1319" s="441" t="str">
        <f t="shared" si="66"/>
        <v>类</v>
      </c>
    </row>
    <row r="1320" ht="36" customHeight="1" spans="1:7">
      <c r="A1320" s="439" t="s">
        <v>2379</v>
      </c>
      <c r="B1320" s="306" t="s">
        <v>2380</v>
      </c>
      <c r="C1320" s="307">
        <f>SUM(C1321:C1324)</f>
        <v>4037</v>
      </c>
      <c r="D1320" s="307">
        <f>SUM(D1321:D1324)</f>
        <v>4126</v>
      </c>
      <c r="E1320" s="308">
        <f t="shared" si="64"/>
        <v>0.022</v>
      </c>
      <c r="F1320" s="440" t="str">
        <f t="shared" si="65"/>
        <v>是</v>
      </c>
      <c r="G1320" s="441" t="str">
        <f t="shared" si="66"/>
        <v>款</v>
      </c>
    </row>
    <row r="1321" ht="36" customHeight="1" spans="1:7">
      <c r="A1321" s="442" t="s">
        <v>2381</v>
      </c>
      <c r="B1321" s="311" t="s">
        <v>2382</v>
      </c>
      <c r="C1321" s="443">
        <v>4037</v>
      </c>
      <c r="D1321" s="445">
        <v>3646</v>
      </c>
      <c r="E1321" s="313">
        <f t="shared" si="64"/>
        <v>-0.097</v>
      </c>
      <c r="F1321" s="440" t="str">
        <f t="shared" si="65"/>
        <v>是</v>
      </c>
      <c r="G1321" s="441" t="str">
        <f t="shared" si="66"/>
        <v>项</v>
      </c>
    </row>
    <row r="1322" ht="36" customHeight="1" spans="1:7">
      <c r="A1322" s="442" t="s">
        <v>2383</v>
      </c>
      <c r="B1322" s="311" t="s">
        <v>2384</v>
      </c>
      <c r="C1322" s="312"/>
      <c r="D1322" s="445">
        <v>480</v>
      </c>
      <c r="E1322" s="308" t="str">
        <f t="shared" si="64"/>
        <v/>
      </c>
      <c r="F1322" s="440" t="str">
        <f t="shared" si="65"/>
        <v>是</v>
      </c>
      <c r="G1322" s="441" t="str">
        <f t="shared" si="66"/>
        <v>项</v>
      </c>
    </row>
    <row r="1323" ht="36" customHeight="1" spans="1:7">
      <c r="A1323" s="442" t="s">
        <v>2385</v>
      </c>
      <c r="B1323" s="311" t="s">
        <v>2386</v>
      </c>
      <c r="C1323" s="312"/>
      <c r="D1323" s="312"/>
      <c r="E1323" s="308" t="str">
        <f t="shared" si="64"/>
        <v/>
      </c>
      <c r="F1323" s="440" t="str">
        <f t="shared" si="65"/>
        <v>否</v>
      </c>
      <c r="G1323" s="441" t="str">
        <f t="shared" si="66"/>
        <v>项</v>
      </c>
    </row>
    <row r="1324" ht="36" customHeight="1" spans="1:7">
      <c r="A1324" s="442">
        <v>2320399</v>
      </c>
      <c r="B1324" s="311" t="s">
        <v>2387</v>
      </c>
      <c r="C1324" s="312">
        <v>0</v>
      </c>
      <c r="D1324" s="312">
        <v>0</v>
      </c>
      <c r="E1324" s="308" t="str">
        <f t="shared" si="64"/>
        <v/>
      </c>
      <c r="F1324" s="440" t="str">
        <f t="shared" si="65"/>
        <v>否</v>
      </c>
      <c r="G1324" s="441" t="str">
        <f t="shared" si="66"/>
        <v>项</v>
      </c>
    </row>
    <row r="1325" ht="36" customHeight="1" spans="1:7">
      <c r="A1325" s="439" t="s">
        <v>116</v>
      </c>
      <c r="B1325" s="306" t="s">
        <v>117</v>
      </c>
      <c r="C1325" s="307">
        <f>SUM(C1326)</f>
        <v>0</v>
      </c>
      <c r="D1325" s="307">
        <f>SUM(D1326)</f>
        <v>21</v>
      </c>
      <c r="E1325" s="308" t="str">
        <f t="shared" si="64"/>
        <v/>
      </c>
      <c r="F1325" s="440" t="str">
        <f t="shared" si="65"/>
        <v>是</v>
      </c>
      <c r="G1325" s="441" t="str">
        <f t="shared" si="66"/>
        <v>类</v>
      </c>
    </row>
    <row r="1326" ht="36" customHeight="1" spans="1:7">
      <c r="A1326" s="439" t="s">
        <v>2388</v>
      </c>
      <c r="B1326" s="306" t="s">
        <v>2389</v>
      </c>
      <c r="C1326" s="307"/>
      <c r="D1326" s="445">
        <v>21</v>
      </c>
      <c r="E1326" s="308" t="str">
        <f t="shared" si="64"/>
        <v/>
      </c>
      <c r="F1326" s="440" t="str">
        <f t="shared" si="65"/>
        <v>是</v>
      </c>
      <c r="G1326" s="441" t="str">
        <f t="shared" si="66"/>
        <v>款</v>
      </c>
    </row>
    <row r="1327" ht="36" customHeight="1" spans="1:7">
      <c r="A1327" s="439" t="s">
        <v>118</v>
      </c>
      <c r="B1327" s="306" t="s">
        <v>119</v>
      </c>
      <c r="C1327" s="307">
        <f>SUM(C1328,C1329)</f>
        <v>6537</v>
      </c>
      <c r="D1327" s="307">
        <f>SUM(D1328,D1329)</f>
        <v>0</v>
      </c>
      <c r="E1327" s="308">
        <f t="shared" si="64"/>
        <v>-1</v>
      </c>
      <c r="F1327" s="440" t="str">
        <f t="shared" si="65"/>
        <v>是</v>
      </c>
      <c r="G1327" s="441" t="str">
        <f t="shared" si="66"/>
        <v>类</v>
      </c>
    </row>
    <row r="1328" ht="36" customHeight="1" spans="1:7">
      <c r="A1328" s="439" t="s">
        <v>2390</v>
      </c>
      <c r="B1328" s="306" t="s">
        <v>2391</v>
      </c>
      <c r="C1328" s="307">
        <v>6537</v>
      </c>
      <c r="D1328" s="307"/>
      <c r="E1328" s="308">
        <f t="shared" si="64"/>
        <v>-1</v>
      </c>
      <c r="F1328" s="440" t="str">
        <f t="shared" si="65"/>
        <v>是</v>
      </c>
      <c r="G1328" s="441" t="str">
        <f t="shared" si="66"/>
        <v>款</v>
      </c>
    </row>
    <row r="1329" ht="36" customHeight="1" spans="1:7">
      <c r="A1329" s="439" t="s">
        <v>2392</v>
      </c>
      <c r="B1329" s="306" t="s">
        <v>2062</v>
      </c>
      <c r="C1329" s="307"/>
      <c r="D1329" s="307"/>
      <c r="E1329" s="308" t="str">
        <f t="shared" si="64"/>
        <v/>
      </c>
      <c r="F1329" s="440" t="str">
        <f t="shared" si="65"/>
        <v>否</v>
      </c>
      <c r="G1329" s="441" t="str">
        <f t="shared" si="66"/>
        <v>款</v>
      </c>
    </row>
    <row r="1330" ht="36" customHeight="1" spans="1:7">
      <c r="A1330" s="453"/>
      <c r="B1330" s="454"/>
      <c r="C1330" s="455"/>
      <c r="D1330" s="455"/>
      <c r="E1330" s="308" t="str">
        <f t="shared" si="64"/>
        <v/>
      </c>
      <c r="F1330" s="440" t="str">
        <f t="shared" si="65"/>
        <v>是</v>
      </c>
      <c r="G1330" s="441"/>
    </row>
    <row r="1331" ht="36" customHeight="1" spans="1:7">
      <c r="A1331" s="456"/>
      <c r="B1331" s="457" t="s">
        <v>2393</v>
      </c>
      <c r="C1331" s="321">
        <f>SUM(C4,C249,C252,C271,C363,C417,C473,C532,C660,C732,C812,C835,C946,C1010,C1080,C1100,C1127,C1137,C1182,C1202,C1260,C1319,C1318,C1325,C1327)</f>
        <v>204300</v>
      </c>
      <c r="D1331" s="321">
        <f>SUM(D4,D249,D252,D271,D363,D417,D473,D532,D660,D732,D812,D835,D946,D1010,D1080,D1100,D1127,D1137,D1182,D1202,D1260,D1319,D1318,D1325,D1327)</f>
        <v>260000</v>
      </c>
      <c r="E1331" s="308">
        <f t="shared" si="64"/>
        <v>0.273</v>
      </c>
      <c r="F1331" s="440" t="str">
        <f t="shared" si="65"/>
        <v>是</v>
      </c>
      <c r="G1331" s="441"/>
    </row>
    <row r="1332" spans="3:3">
      <c r="C1332" s="376"/>
    </row>
    <row r="1333" spans="3:3">
      <c r="C1333" s="458"/>
    </row>
    <row r="1334" spans="3:3">
      <c r="C1334" s="376"/>
    </row>
    <row r="1335" spans="3:3">
      <c r="C1335" s="458"/>
    </row>
    <row r="1336" spans="3:3">
      <c r="C1336" s="376"/>
    </row>
    <row r="1337" spans="3:3">
      <c r="C1337" s="376"/>
    </row>
    <row r="1338" spans="3:3">
      <c r="C1338" s="458"/>
    </row>
    <row r="1339" spans="3:3">
      <c r="C1339" s="376"/>
    </row>
    <row r="1340" spans="3:3">
      <c r="C1340" s="376"/>
    </row>
    <row r="1341" spans="3:3">
      <c r="C1341" s="376"/>
    </row>
    <row r="1342" spans="3:3">
      <c r="C1342" s="376"/>
    </row>
    <row r="1343" spans="3:5">
      <c r="C1343" s="458"/>
      <c r="E1343" s="338">
        <f>IF(C1331&lt;&gt;0,IF((D1331/C1331-1)&lt;-30%,"",IF((D1331/C1331-1)&gt;150%,"",D1331/C1331-1)),"")</f>
        <v>0</v>
      </c>
    </row>
    <row r="1344" spans="3:3">
      <c r="C1344" s="376"/>
    </row>
  </sheetData>
  <autoFilter ref="A3:G1331">
    <extLst/>
  </autoFilter>
  <mergeCells count="1">
    <mergeCell ref="A1:E1"/>
  </mergeCells>
  <conditionalFormatting sqref="F4:F1331">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60" orientation="portrait"/>
  <headerFooter alignWithMargins="0">
    <oddFooter>&amp;C&amp;16- &amp;P -</oddFooter>
  </headerFooter>
  <rowBreaks count="2" manualBreakCount="2">
    <brk id="863" max="16383" man="1"/>
    <brk id="89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view="pageBreakPreview" zoomScale="85" zoomScaleNormal="100" topLeftCell="A16" workbookViewId="0">
      <selection activeCell="A19" sqref="A19"/>
    </sheetView>
  </sheetViews>
  <sheetFormatPr defaultColWidth="9" defaultRowHeight="13.5" outlineLevelCol="1"/>
  <cols>
    <col min="1" max="1" width="79" customWidth="1"/>
    <col min="2" max="2" width="36.5" style="161" customWidth="1"/>
  </cols>
  <sheetData>
    <row r="1" ht="45" customHeight="1" spans="1:2">
      <c r="A1" s="415" t="s">
        <v>2394</v>
      </c>
      <c r="B1" s="415"/>
    </row>
    <row r="2" ht="20.1" customHeight="1" spans="1:2">
      <c r="A2" s="416"/>
      <c r="B2" s="417" t="s">
        <v>2</v>
      </c>
    </row>
    <row r="3" ht="45" customHeight="1" spans="1:2">
      <c r="A3" s="418" t="s">
        <v>2395</v>
      </c>
      <c r="B3" s="103" t="s">
        <v>6</v>
      </c>
    </row>
    <row r="4" ht="30" customHeight="1" spans="1:2">
      <c r="A4" s="419" t="s">
        <v>2396</v>
      </c>
      <c r="B4" s="420">
        <f>SUM(B5:B8)</f>
        <v>36544</v>
      </c>
    </row>
    <row r="5" ht="30" customHeight="1" spans="1:2">
      <c r="A5" s="421" t="s">
        <v>2397</v>
      </c>
      <c r="B5" s="422">
        <v>20079</v>
      </c>
    </row>
    <row r="6" ht="30" customHeight="1" spans="1:2">
      <c r="A6" s="421" t="s">
        <v>2398</v>
      </c>
      <c r="B6" s="422">
        <v>9741</v>
      </c>
    </row>
    <row r="7" ht="30" customHeight="1" spans="1:2">
      <c r="A7" s="421" t="s">
        <v>2399</v>
      </c>
      <c r="B7" s="422">
        <v>3208</v>
      </c>
    </row>
    <row r="8" ht="30" customHeight="1" spans="1:2">
      <c r="A8" s="421" t="s">
        <v>2400</v>
      </c>
      <c r="B8" s="422">
        <v>3516</v>
      </c>
    </row>
    <row r="9" ht="30" customHeight="1" spans="1:2">
      <c r="A9" s="419" t="s">
        <v>2401</v>
      </c>
      <c r="B9" s="420">
        <f>SUM(B10:B19)</f>
        <v>3406</v>
      </c>
    </row>
    <row r="10" ht="30" customHeight="1" spans="1:2">
      <c r="A10" s="421" t="s">
        <v>2402</v>
      </c>
      <c r="B10" s="422">
        <v>2935</v>
      </c>
    </row>
    <row r="11" ht="30" customHeight="1" spans="1:2">
      <c r="A11" s="421" t="s">
        <v>2403</v>
      </c>
      <c r="B11" s="422">
        <v>11</v>
      </c>
    </row>
    <row r="12" ht="30" customHeight="1" spans="1:2">
      <c r="A12" s="421" t="s">
        <v>2404</v>
      </c>
      <c r="B12" s="422">
        <v>8</v>
      </c>
    </row>
    <row r="13" ht="30" customHeight="1" spans="1:2">
      <c r="A13" s="421" t="s">
        <v>2405</v>
      </c>
      <c r="B13" s="422"/>
    </row>
    <row r="14" ht="30" customHeight="1" spans="1:2">
      <c r="A14" s="421" t="s">
        <v>2406</v>
      </c>
      <c r="B14" s="422">
        <v>131</v>
      </c>
    </row>
    <row r="15" ht="30" customHeight="1" spans="1:2">
      <c r="A15" s="421" t="s">
        <v>2407</v>
      </c>
      <c r="B15" s="422">
        <v>82</v>
      </c>
    </row>
    <row r="16" ht="30" customHeight="1" spans="1:2">
      <c r="A16" s="421" t="s">
        <v>2408</v>
      </c>
      <c r="B16" s="422"/>
    </row>
    <row r="17" ht="30" customHeight="1" spans="1:2">
      <c r="A17" s="421" t="s">
        <v>2409</v>
      </c>
      <c r="B17" s="422">
        <v>183</v>
      </c>
    </row>
    <row r="18" ht="30" customHeight="1" spans="1:2">
      <c r="A18" s="421" t="s">
        <v>2410</v>
      </c>
      <c r="B18" s="422">
        <v>1</v>
      </c>
    </row>
    <row r="19" ht="30" customHeight="1" spans="1:2">
      <c r="A19" s="421" t="s">
        <v>2411</v>
      </c>
      <c r="B19" s="422">
        <v>55</v>
      </c>
    </row>
    <row r="20" ht="30" customHeight="1" spans="1:2">
      <c r="A20" s="419" t="s">
        <v>2412</v>
      </c>
      <c r="B20" s="420">
        <f>SUM(B21)</f>
        <v>0</v>
      </c>
    </row>
    <row r="21" ht="30" customHeight="1" spans="1:2">
      <c r="A21" s="421" t="s">
        <v>2413</v>
      </c>
      <c r="B21" s="423"/>
    </row>
    <row r="22" ht="30" customHeight="1" spans="1:2">
      <c r="A22" s="419" t="s">
        <v>2414</v>
      </c>
      <c r="B22" s="420">
        <f>SUM(B23:B24)</f>
        <v>77436</v>
      </c>
    </row>
    <row r="23" ht="30" customHeight="1" spans="1:2">
      <c r="A23" s="421" t="s">
        <v>2415</v>
      </c>
      <c r="B23" s="423">
        <v>76897</v>
      </c>
    </row>
    <row r="24" ht="30" customHeight="1" spans="1:2">
      <c r="A24" s="421" t="s">
        <v>2416</v>
      </c>
      <c r="B24" s="422">
        <v>539</v>
      </c>
    </row>
    <row r="25" ht="30" customHeight="1" spans="1:2">
      <c r="A25" s="419" t="s">
        <v>2417</v>
      </c>
      <c r="B25" s="420">
        <f>SUM(B26)</f>
        <v>0</v>
      </c>
    </row>
    <row r="26" ht="30" customHeight="1" spans="1:2">
      <c r="A26" s="421" t="s">
        <v>2418</v>
      </c>
      <c r="B26" s="423"/>
    </row>
    <row r="27" ht="30" customHeight="1" spans="1:2">
      <c r="A27" s="419" t="s">
        <v>2419</v>
      </c>
      <c r="B27" s="420">
        <f>SUM(B28:B31)</f>
        <v>10525</v>
      </c>
    </row>
    <row r="28" ht="30" customHeight="1" spans="1:2">
      <c r="A28" s="421" t="s">
        <v>2420</v>
      </c>
      <c r="B28" s="422">
        <v>5277</v>
      </c>
    </row>
    <row r="29" ht="30" customHeight="1" spans="1:2">
      <c r="A29" s="421" t="s">
        <v>2421</v>
      </c>
      <c r="B29" s="422">
        <v>273</v>
      </c>
    </row>
    <row r="30" ht="30" customHeight="1" spans="1:2">
      <c r="A30" s="421" t="s">
        <v>2422</v>
      </c>
      <c r="B30" s="422">
        <v>4975</v>
      </c>
    </row>
    <row r="31" ht="30" customHeight="1" spans="1:2">
      <c r="A31" s="421" t="s">
        <v>2423</v>
      </c>
      <c r="B31" s="422"/>
    </row>
    <row r="32" ht="30" customHeight="1" spans="1:2">
      <c r="A32" s="424" t="s">
        <v>2424</v>
      </c>
      <c r="B32" s="420">
        <f>B27+B25+B22+B20+B9+B4</f>
        <v>127911</v>
      </c>
    </row>
  </sheetData>
  <autoFilter ref="A3:B32">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70" zoomScaleNormal="100" workbookViewId="0">
      <selection activeCell="B19" sqref="B19"/>
    </sheetView>
  </sheetViews>
  <sheetFormatPr defaultColWidth="9" defaultRowHeight="13.5" outlineLevelCol="4"/>
  <cols>
    <col min="1" max="1" width="69.6333333333333" style="265" customWidth="1"/>
    <col min="2" max="2" width="45.6333333333333" customWidth="1"/>
    <col min="3" max="4" width="16.6333333333333" hidden="1" customWidth="1"/>
    <col min="5" max="5" width="4.63333333333333" customWidth="1"/>
  </cols>
  <sheetData>
    <row r="1" s="264" customFormat="1" ht="45" customHeight="1" spans="1:4">
      <c r="A1" s="402" t="s">
        <v>2425</v>
      </c>
      <c r="B1" s="402"/>
      <c r="C1" s="402"/>
      <c r="D1" s="402"/>
    </row>
    <row r="2" ht="20.1" customHeight="1" spans="1:4">
      <c r="A2" s="268"/>
      <c r="B2" s="395" t="s">
        <v>2</v>
      </c>
      <c r="C2" s="403"/>
      <c r="D2" s="403" t="s">
        <v>2</v>
      </c>
    </row>
    <row r="3" ht="45" customHeight="1" spans="1:5">
      <c r="A3" s="158" t="s">
        <v>2426</v>
      </c>
      <c r="B3" s="103" t="s">
        <v>6</v>
      </c>
      <c r="C3" s="404" t="s">
        <v>2427</v>
      </c>
      <c r="D3" s="103" t="s">
        <v>2428</v>
      </c>
      <c r="E3" s="405" t="s">
        <v>8</v>
      </c>
    </row>
    <row r="4" ht="36" customHeight="1" spans="1:5">
      <c r="A4" s="406" t="s">
        <v>2429</v>
      </c>
      <c r="B4" s="407"/>
      <c r="C4" s="408">
        <f>SUM(C5:C5)</f>
        <v>0</v>
      </c>
      <c r="D4" s="409">
        <f>SUM(D5:D5)</f>
        <v>0</v>
      </c>
      <c r="E4" s="277" t="str">
        <f>IF(A4&lt;&gt;"",IF(SUM(B4:D4)&lt;&gt;0,"是","否"),"是")</f>
        <v>否</v>
      </c>
    </row>
    <row r="5" ht="36" customHeight="1" spans="1:5">
      <c r="A5" s="410" t="s">
        <v>2430</v>
      </c>
      <c r="B5" s="411"/>
      <c r="C5" s="412"/>
      <c r="D5" s="413"/>
      <c r="E5" s="277" t="str">
        <f>IF(A5&lt;&gt;"",IF(SUM(B5:D5)&lt;&gt;0,"是","否"),"是")</f>
        <v>否</v>
      </c>
    </row>
    <row r="6" ht="36" customHeight="1" spans="1:5">
      <c r="A6" s="406" t="s">
        <v>2431</v>
      </c>
      <c r="B6" s="411"/>
      <c r="C6" s="412">
        <v>64164</v>
      </c>
      <c r="D6" s="413"/>
      <c r="E6" s="277" t="str">
        <f>IF(A6&lt;&gt;"",IF(SUM(B6:D6)&lt;&gt;0,"是","否"),"是")</f>
        <v>是</v>
      </c>
    </row>
    <row r="7" ht="36" customHeight="1" spans="1:5">
      <c r="A7" s="410" t="s">
        <v>2430</v>
      </c>
      <c r="B7" s="407"/>
      <c r="C7" s="412"/>
      <c r="D7" s="413"/>
      <c r="E7" s="277"/>
    </row>
    <row r="8" ht="36" customHeight="1" spans="1:5">
      <c r="A8" s="406" t="s">
        <v>2432</v>
      </c>
      <c r="B8" s="411"/>
      <c r="C8" s="412">
        <v>2293</v>
      </c>
      <c r="D8" s="413"/>
      <c r="E8" s="277" t="str">
        <f>IF(A8&lt;&gt;"",IF(SUM(B8:D8)&lt;&gt;0,"是","否"),"是")</f>
        <v>是</v>
      </c>
    </row>
    <row r="9" ht="36" customHeight="1" spans="1:5">
      <c r="A9" s="410" t="s">
        <v>2430</v>
      </c>
      <c r="B9" s="411"/>
      <c r="C9" s="412"/>
      <c r="D9" s="413"/>
      <c r="E9" s="277"/>
    </row>
    <row r="10" ht="36" customHeight="1" spans="1:5">
      <c r="A10" s="406" t="s">
        <v>2433</v>
      </c>
      <c r="B10" s="411"/>
      <c r="C10" s="412">
        <v>9600</v>
      </c>
      <c r="D10" s="413"/>
      <c r="E10" s="277" t="str">
        <f>IF(A10&lt;&gt;"",IF(SUM(B10:D10)&lt;&gt;0,"是","否"),"是")</f>
        <v>是</v>
      </c>
    </row>
    <row r="11" ht="36" customHeight="1" spans="1:5">
      <c r="A11" s="410" t="s">
        <v>2430</v>
      </c>
      <c r="B11" s="411"/>
      <c r="C11" s="412"/>
      <c r="D11" s="413"/>
      <c r="E11" s="277"/>
    </row>
    <row r="12" ht="36" customHeight="1" spans="1:5">
      <c r="A12" s="406" t="s">
        <v>2434</v>
      </c>
      <c r="B12" s="411"/>
      <c r="C12" s="412">
        <v>280</v>
      </c>
      <c r="D12" s="413"/>
      <c r="E12" s="277" t="str">
        <f>IF(A12&lt;&gt;"",IF(SUM(B12:D12)&lt;&gt;0,"是","否"),"是")</f>
        <v>是</v>
      </c>
    </row>
    <row r="13" ht="36" customHeight="1" spans="1:5">
      <c r="A13" s="410" t="s">
        <v>2430</v>
      </c>
      <c r="B13" s="411"/>
      <c r="C13" s="412"/>
      <c r="D13" s="413"/>
      <c r="E13" s="277"/>
    </row>
    <row r="14" ht="36" customHeight="1" spans="1:5">
      <c r="A14" s="406" t="s">
        <v>2435</v>
      </c>
      <c r="B14" s="411"/>
      <c r="C14" s="412">
        <v>83870</v>
      </c>
      <c r="D14" s="413"/>
      <c r="E14" s="277" t="str">
        <f>IF(A14&lt;&gt;"",IF(SUM(B14:D14)&lt;&gt;0,"是","否"),"是")</f>
        <v>是</v>
      </c>
    </row>
    <row r="15" ht="36" customHeight="1" spans="1:5">
      <c r="A15" s="410" t="s">
        <v>2430</v>
      </c>
      <c r="B15" s="411"/>
      <c r="C15" s="412"/>
      <c r="D15" s="413"/>
      <c r="E15" s="277"/>
    </row>
    <row r="16" ht="36" customHeight="1" spans="1:5">
      <c r="A16" s="406" t="s">
        <v>2436</v>
      </c>
      <c r="B16" s="411"/>
      <c r="C16" s="412">
        <v>413</v>
      </c>
      <c r="D16" s="413"/>
      <c r="E16" s="277" t="str">
        <f>IF(A16&lt;&gt;"",IF(SUM(B16:D16)&lt;&gt;0,"是","否"),"是")</f>
        <v>是</v>
      </c>
    </row>
    <row r="17" ht="36" customHeight="1" spans="1:5">
      <c r="A17" s="410" t="s">
        <v>2430</v>
      </c>
      <c r="B17" s="411"/>
      <c r="C17" s="412"/>
      <c r="D17" s="413"/>
      <c r="E17" s="277"/>
    </row>
    <row r="18" ht="36" customHeight="1" spans="1:5">
      <c r="A18" s="406" t="s">
        <v>2437</v>
      </c>
      <c r="B18" s="411"/>
      <c r="C18" s="412">
        <v>60</v>
      </c>
      <c r="D18" s="413"/>
      <c r="E18" s="277" t="str">
        <f>IF(A18&lt;&gt;"",IF(SUM(B18:D18)&lt;&gt;0,"是","否"),"是")</f>
        <v>是</v>
      </c>
    </row>
    <row r="19" ht="36" customHeight="1" spans="1:5">
      <c r="A19" s="410" t="s">
        <v>2430</v>
      </c>
      <c r="B19" s="411"/>
      <c r="C19" s="412"/>
      <c r="D19" s="413"/>
      <c r="E19" s="277"/>
    </row>
    <row r="20" ht="36" customHeight="1" spans="1:5">
      <c r="A20" s="406" t="s">
        <v>2438</v>
      </c>
      <c r="B20" s="411"/>
      <c r="C20" s="412">
        <v>4418</v>
      </c>
      <c r="D20" s="413"/>
      <c r="E20" s="277" t="str">
        <f>IF(A20&lt;&gt;"",IF(SUM(B20:D20)&lt;&gt;0,"是","否"),"是")</f>
        <v>是</v>
      </c>
    </row>
    <row r="21" ht="36" customHeight="1" spans="1:5">
      <c r="A21" s="410" t="s">
        <v>2430</v>
      </c>
      <c r="B21" s="411"/>
      <c r="C21" s="408"/>
      <c r="D21" s="409"/>
      <c r="E21" s="277"/>
    </row>
    <row r="22" ht="36" customHeight="1" spans="1:5">
      <c r="A22" s="406" t="s">
        <v>2439</v>
      </c>
      <c r="B22" s="411"/>
      <c r="C22" s="412"/>
      <c r="D22" s="413"/>
      <c r="E22" s="277" t="str">
        <f>IF(A22&lt;&gt;"",IF(SUM(B22:D22)&lt;&gt;0,"是","否"),"是")</f>
        <v>否</v>
      </c>
    </row>
    <row r="23" ht="36" customHeight="1" spans="1:5">
      <c r="A23" s="410" t="s">
        <v>2430</v>
      </c>
      <c r="B23" s="411"/>
      <c r="C23" s="412"/>
      <c r="D23" s="413"/>
      <c r="E23" s="277"/>
    </row>
    <row r="24" ht="36" customHeight="1" spans="1:5">
      <c r="A24" s="406" t="s">
        <v>2440</v>
      </c>
      <c r="B24" s="411"/>
      <c r="C24" s="412"/>
      <c r="D24" s="413"/>
      <c r="E24" s="277" t="str">
        <f>IF(A24&lt;&gt;"",IF(SUM(B24:D24)&lt;&gt;0,"是","否"),"是")</f>
        <v>否</v>
      </c>
    </row>
    <row r="25" ht="36" customHeight="1" spans="1:5">
      <c r="A25" s="410" t="s">
        <v>2430</v>
      </c>
      <c r="B25" s="411"/>
      <c r="C25" s="412"/>
      <c r="D25" s="413"/>
      <c r="E25" s="277"/>
    </row>
    <row r="26" ht="36" customHeight="1" spans="1:5">
      <c r="A26" s="406" t="s">
        <v>2441</v>
      </c>
      <c r="B26" s="411"/>
      <c r="C26" s="412"/>
      <c r="D26" s="413">
        <v>5000</v>
      </c>
      <c r="E26" s="277" t="str">
        <f>IF(A26&lt;&gt;"",IF(SUM(B26:D26)&lt;&gt;0,"是","否"),"是")</f>
        <v>是</v>
      </c>
    </row>
    <row r="27" ht="36" customHeight="1" spans="1:5">
      <c r="A27" s="410" t="s">
        <v>2430</v>
      </c>
      <c r="B27" s="411"/>
      <c r="C27" s="412"/>
      <c r="D27" s="413"/>
      <c r="E27" s="277"/>
    </row>
    <row r="28" ht="36" customHeight="1" spans="1:5">
      <c r="A28" s="406" t="s">
        <v>2442</v>
      </c>
      <c r="B28" s="411"/>
      <c r="C28" s="412">
        <v>3800</v>
      </c>
      <c r="D28" s="413"/>
      <c r="E28" s="277" t="str">
        <f>IF(A28&lt;&gt;"",IF(SUM(B28:D28)&lt;&gt;0,"是","否"),"是")</f>
        <v>是</v>
      </c>
    </row>
    <row r="29" ht="36" customHeight="1" spans="1:5">
      <c r="A29" s="410" t="s">
        <v>2430</v>
      </c>
      <c r="B29" s="411"/>
      <c r="C29" s="412"/>
      <c r="D29" s="413"/>
      <c r="E29" s="277"/>
    </row>
    <row r="30" ht="36" customHeight="1" spans="1:5">
      <c r="A30" s="406" t="s">
        <v>2443</v>
      </c>
      <c r="B30" s="411"/>
      <c r="C30" s="412">
        <v>1257</v>
      </c>
      <c r="D30" s="413"/>
      <c r="E30" s="277" t="str">
        <f>IF(A30&lt;&gt;"",IF(SUM(B30:D30)&lt;&gt;0,"是","否"),"是")</f>
        <v>是</v>
      </c>
    </row>
    <row r="31" ht="36" customHeight="1" spans="1:5">
      <c r="A31" s="410" t="s">
        <v>2430</v>
      </c>
      <c r="B31" s="411"/>
      <c r="C31" s="412"/>
      <c r="D31" s="413"/>
      <c r="E31" s="277"/>
    </row>
    <row r="32" ht="36" customHeight="1" spans="1:5">
      <c r="A32" s="406" t="s">
        <v>2444</v>
      </c>
      <c r="B32" s="411"/>
      <c r="C32" s="412">
        <v>2163</v>
      </c>
      <c r="D32" s="413"/>
      <c r="E32" s="277" t="str">
        <f>IF(A32&lt;&gt;"",IF(SUM(B32:D32)&lt;&gt;0,"是","否"),"是")</f>
        <v>是</v>
      </c>
    </row>
    <row r="33" ht="36" customHeight="1" spans="1:5">
      <c r="A33" s="410" t="s">
        <v>2430</v>
      </c>
      <c r="B33" s="411"/>
      <c r="C33" s="412"/>
      <c r="D33" s="413"/>
      <c r="E33" s="277"/>
    </row>
    <row r="34" ht="36" customHeight="1" spans="1:5">
      <c r="A34" s="406" t="s">
        <v>2445</v>
      </c>
      <c r="B34" s="411"/>
      <c r="E34" s="277" t="str">
        <f>IF(A34&lt;&gt;"",IF(SUM(B34:D34)&lt;&gt;0,"是","否"),"是")</f>
        <v>否</v>
      </c>
    </row>
    <row r="35" ht="36" customHeight="1" spans="1:5">
      <c r="A35" s="410" t="s">
        <v>2430</v>
      </c>
      <c r="B35" s="411"/>
      <c r="E35" s="277"/>
    </row>
    <row r="36" ht="36" customHeight="1" spans="1:5">
      <c r="A36" s="406" t="s">
        <v>2446</v>
      </c>
      <c r="B36" s="411"/>
      <c r="E36" s="277" t="str">
        <f>IF(A36&lt;&gt;"",IF(SUM(B36:D36)&lt;&gt;0,"是","否"),"是")</f>
        <v>否</v>
      </c>
    </row>
    <row r="37" ht="36" customHeight="1" spans="1:5">
      <c r="A37" s="410" t="s">
        <v>2430</v>
      </c>
      <c r="B37" s="411"/>
      <c r="E37" s="277"/>
    </row>
    <row r="38" ht="36" customHeight="1" spans="1:5">
      <c r="A38" s="406" t="s">
        <v>2447</v>
      </c>
      <c r="B38" s="411"/>
      <c r="E38" s="277" t="str">
        <f>IF(A38&lt;&gt;"",IF(SUM(B38:D38)&lt;&gt;0,"是","否"),"是")</f>
        <v>否</v>
      </c>
    </row>
    <row r="39" ht="36" customHeight="1" spans="1:5">
      <c r="A39" s="410" t="s">
        <v>2430</v>
      </c>
      <c r="B39" s="411"/>
      <c r="E39" s="277"/>
    </row>
    <row r="40" ht="36" customHeight="1" spans="1:5">
      <c r="A40" s="406" t="s">
        <v>2448</v>
      </c>
      <c r="B40" s="411"/>
      <c r="E40" s="277" t="str">
        <f>IF(A40&lt;&gt;"",IF(SUM(B40:D40)&lt;&gt;0,"是","否"),"是")</f>
        <v>否</v>
      </c>
    </row>
    <row r="41" ht="36" customHeight="1" spans="1:5">
      <c r="A41" s="410" t="s">
        <v>2430</v>
      </c>
      <c r="B41" s="411"/>
      <c r="E41" s="277"/>
    </row>
    <row r="42" ht="36" customHeight="1" spans="1:5">
      <c r="A42" s="414" t="s">
        <v>2449</v>
      </c>
      <c r="B42" s="411"/>
      <c r="E42" s="277" t="str">
        <f>IF(A42&lt;&gt;"",IF(SUM(B42:D42)&lt;&gt;0,"是","否"),"是")</f>
        <v>否</v>
      </c>
    </row>
    <row r="43" ht="27" customHeight="1" spans="1:2">
      <c r="A43" s="281" t="s">
        <v>2450</v>
      </c>
      <c r="B43" s="281"/>
    </row>
  </sheetData>
  <autoFilter ref="A3:E43">
    <extLst/>
  </autoFilter>
  <mergeCells count="2">
    <mergeCell ref="A1:D1"/>
    <mergeCell ref="A43:B43"/>
  </mergeCells>
  <conditionalFormatting sqref="E4:E30">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9"/>
  <sheetViews>
    <sheetView showGridLines="0" showZeros="0" view="pageBreakPreview" zoomScale="85" zoomScaleNormal="85" topLeftCell="A7" workbookViewId="0">
      <selection activeCell="D14" sqref="D14"/>
    </sheetView>
  </sheetViews>
  <sheetFormatPr defaultColWidth="9" defaultRowHeight="14.25" outlineLevelCol="5"/>
  <cols>
    <col min="1" max="1" width="43.6333333333333" style="145" customWidth="1"/>
    <col min="2" max="2" width="20.6333333333333" style="147" customWidth="1"/>
    <col min="3" max="3" width="20.6333333333333" style="145" customWidth="1"/>
    <col min="4" max="4" width="20" style="393" customWidth="1"/>
    <col min="5" max="5" width="12.6333333333333" style="145"/>
    <col min="6" max="16377" width="9" style="145"/>
    <col min="16378" max="16379" width="35.6333333333333" style="145"/>
    <col min="16380" max="16384" width="9" style="145"/>
  </cols>
  <sheetData>
    <row r="1" ht="45" customHeight="1" spans="1:4">
      <c r="A1" s="150" t="s">
        <v>2451</v>
      </c>
      <c r="B1" s="150"/>
      <c r="C1" s="150"/>
      <c r="D1" s="150"/>
    </row>
    <row r="2" ht="20.1" customHeight="1" spans="1:4">
      <c r="A2" s="151"/>
      <c r="B2" s="151"/>
      <c r="C2" s="394"/>
      <c r="D2" s="395" t="s">
        <v>2</v>
      </c>
    </row>
    <row r="3" s="146" customFormat="1" ht="45" customHeight="1" spans="1:4">
      <c r="A3" s="153" t="s">
        <v>2452</v>
      </c>
      <c r="B3" s="153" t="s">
        <v>2449</v>
      </c>
      <c r="C3" s="396" t="s">
        <v>2453</v>
      </c>
      <c r="D3" s="396" t="s">
        <v>2454</v>
      </c>
    </row>
    <row r="4" ht="36" customHeight="1" spans="1:4">
      <c r="A4" s="397" t="s">
        <v>2455</v>
      </c>
      <c r="B4" s="398"/>
      <c r="C4" s="398"/>
      <c r="D4" s="398"/>
    </row>
    <row r="5" ht="36" customHeight="1" spans="1:6">
      <c r="A5" s="399" t="s">
        <v>2456</v>
      </c>
      <c r="B5" s="155"/>
      <c r="C5" s="155"/>
      <c r="D5" s="400"/>
      <c r="F5" s="145" t="s">
        <v>2457</v>
      </c>
    </row>
    <row r="6" ht="36" customHeight="1" spans="1:4">
      <c r="A6" s="399" t="s">
        <v>2458</v>
      </c>
      <c r="B6" s="155"/>
      <c r="C6" s="155"/>
      <c r="D6" s="400"/>
    </row>
    <row r="7" ht="36" customHeight="1" spans="1:4">
      <c r="A7" s="399" t="s">
        <v>2459</v>
      </c>
      <c r="B7" s="155"/>
      <c r="C7" s="155"/>
      <c r="D7" s="400"/>
    </row>
    <row r="8" ht="36" customHeight="1" spans="1:4">
      <c r="A8" s="399" t="s">
        <v>2460</v>
      </c>
      <c r="B8" s="155"/>
      <c r="C8" s="155"/>
      <c r="D8" s="400"/>
    </row>
    <row r="9" ht="36" customHeight="1" spans="1:4">
      <c r="A9" s="399" t="s">
        <v>2461</v>
      </c>
      <c r="B9" s="155"/>
      <c r="C9" s="155"/>
      <c r="D9" s="400"/>
    </row>
    <row r="10" ht="36" customHeight="1" spans="1:4">
      <c r="A10" s="399" t="s">
        <v>2462</v>
      </c>
      <c r="B10" s="155"/>
      <c r="C10" s="155"/>
      <c r="D10" s="400"/>
    </row>
    <row r="11" ht="36" customHeight="1" spans="1:4">
      <c r="A11" s="399" t="s">
        <v>2463</v>
      </c>
      <c r="B11" s="155"/>
      <c r="C11" s="155"/>
      <c r="D11" s="400"/>
    </row>
    <row r="12" ht="36" customHeight="1" spans="1:4">
      <c r="A12" s="399" t="s">
        <v>2464</v>
      </c>
      <c r="B12" s="155"/>
      <c r="C12" s="155"/>
      <c r="D12" s="400"/>
    </row>
    <row r="13" ht="36" customHeight="1" spans="1:4">
      <c r="A13" s="399" t="s">
        <v>2465</v>
      </c>
      <c r="B13" s="155"/>
      <c r="C13" s="155"/>
      <c r="D13" s="400"/>
    </row>
    <row r="14" ht="36" customHeight="1" spans="1:4">
      <c r="A14" s="399" t="s">
        <v>2466</v>
      </c>
      <c r="B14" s="155"/>
      <c r="C14" s="155"/>
      <c r="D14" s="400"/>
    </row>
    <row r="15" ht="36" customHeight="1" spans="1:4">
      <c r="A15" s="397" t="s">
        <v>2467</v>
      </c>
      <c r="B15" s="398"/>
      <c r="C15" s="398"/>
      <c r="D15" s="398"/>
    </row>
    <row r="16" ht="36" customHeight="1" spans="1:4">
      <c r="A16" s="399" t="s">
        <v>2456</v>
      </c>
      <c r="B16" s="155"/>
      <c r="C16" s="155"/>
      <c r="D16" s="400"/>
    </row>
    <row r="17" ht="36" customHeight="1" spans="1:4">
      <c r="A17" s="399" t="s">
        <v>2458</v>
      </c>
      <c r="B17" s="155"/>
      <c r="C17" s="155"/>
      <c r="D17" s="400"/>
    </row>
    <row r="18" ht="36" customHeight="1" spans="1:4">
      <c r="A18" s="399" t="s">
        <v>2459</v>
      </c>
      <c r="B18" s="155"/>
      <c r="C18" s="155"/>
      <c r="D18" s="400"/>
    </row>
    <row r="19" ht="36" customHeight="1" spans="1:4">
      <c r="A19" s="399" t="s">
        <v>2460</v>
      </c>
      <c r="B19" s="155"/>
      <c r="C19" s="155"/>
      <c r="D19" s="400"/>
    </row>
    <row r="20" ht="36" customHeight="1" spans="1:4">
      <c r="A20" s="399" t="s">
        <v>2461</v>
      </c>
      <c r="B20" s="155"/>
      <c r="C20" s="155"/>
      <c r="D20" s="400"/>
    </row>
    <row r="21" ht="36" customHeight="1" spans="1:4">
      <c r="A21" s="399" t="s">
        <v>2462</v>
      </c>
      <c r="B21" s="155"/>
      <c r="C21" s="155"/>
      <c r="D21" s="400"/>
    </row>
    <row r="22" ht="36" customHeight="1" spans="1:4">
      <c r="A22" s="399" t="s">
        <v>2463</v>
      </c>
      <c r="B22" s="155"/>
      <c r="C22" s="155"/>
      <c r="D22" s="400"/>
    </row>
    <row r="23" ht="36" customHeight="1" spans="1:4">
      <c r="A23" s="399" t="s">
        <v>2464</v>
      </c>
      <c r="B23" s="155"/>
      <c r="C23" s="155"/>
      <c r="D23" s="400"/>
    </row>
    <row r="24" ht="36" customHeight="1" spans="1:4">
      <c r="A24" s="399" t="s">
        <v>2465</v>
      </c>
      <c r="B24" s="155"/>
      <c r="C24" s="155"/>
      <c r="D24" s="400"/>
    </row>
    <row r="25" ht="36" customHeight="1" spans="1:4">
      <c r="A25" s="399" t="s">
        <v>2466</v>
      </c>
      <c r="B25" s="155"/>
      <c r="C25" s="155"/>
      <c r="D25" s="400"/>
    </row>
    <row r="26" ht="34" customHeight="1" spans="1:4">
      <c r="A26" s="160" t="s">
        <v>2468</v>
      </c>
      <c r="B26" s="160"/>
      <c r="C26" s="160"/>
      <c r="D26" s="160"/>
    </row>
    <row r="27" spans="3:3">
      <c r="C27" s="401"/>
    </row>
    <row r="28" spans="3:3">
      <c r="C28" s="401"/>
    </row>
    <row r="29" spans="3:3">
      <c r="C29" s="401"/>
    </row>
  </sheetData>
  <mergeCells count="2">
    <mergeCell ref="A1:D1"/>
    <mergeCell ref="A26:D26"/>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5 C9:C14 C6:C7 B6">
    <cfRule type="cellIs" dxfId="0" priority="2" stopIfTrue="1" operator="lessThanOrEqual">
      <formula>-1</formula>
    </cfRule>
  </conditionalFormatting>
  <conditionalFormatting sqref="B16:C16 C20:C25 C17:C18 B1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abSelected="1" workbookViewId="0">
      <selection activeCell="E9" sqref="E9"/>
    </sheetView>
  </sheetViews>
  <sheetFormatPr defaultColWidth="9" defaultRowHeight="13.5" outlineLevelCol="4"/>
  <cols>
    <col min="1" max="1" width="37.75" style="377" customWidth="1"/>
    <col min="2" max="2" width="22" style="377" customWidth="1"/>
    <col min="3" max="4" width="23.8833333333333" style="377" customWidth="1"/>
    <col min="5" max="5" width="24.5" style="377" customWidth="1"/>
    <col min="6" max="248" width="9" style="377"/>
    <col min="249" max="16384" width="9" style="2"/>
  </cols>
  <sheetData>
    <row r="1" s="377" customFormat="1" ht="40.5" customHeight="1" spans="1:5">
      <c r="A1" s="378" t="s">
        <v>2469</v>
      </c>
      <c r="B1" s="378"/>
      <c r="C1" s="378"/>
      <c r="D1" s="378"/>
      <c r="E1" s="378"/>
    </row>
    <row r="2" s="377" customFormat="1" ht="17.1" customHeight="1" spans="1:5">
      <c r="A2" s="379"/>
      <c r="B2" s="379"/>
      <c r="C2" s="379"/>
      <c r="D2" s="380"/>
      <c r="E2" s="381" t="s">
        <v>2</v>
      </c>
    </row>
    <row r="3" s="2" customFormat="1" ht="24.95" customHeight="1" spans="1:5">
      <c r="A3" s="382" t="s">
        <v>4</v>
      </c>
      <c r="B3" s="382" t="s">
        <v>130</v>
      </c>
      <c r="C3" s="382" t="s">
        <v>6</v>
      </c>
      <c r="D3" s="383" t="s">
        <v>2470</v>
      </c>
      <c r="E3" s="384"/>
    </row>
    <row r="4" s="2" customFormat="1" ht="24.95" customHeight="1" spans="1:5">
      <c r="A4" s="385"/>
      <c r="B4" s="385"/>
      <c r="C4" s="385"/>
      <c r="D4" s="153" t="s">
        <v>2471</v>
      </c>
      <c r="E4" s="153" t="s">
        <v>2472</v>
      </c>
    </row>
    <row r="5" s="377" customFormat="1" ht="35.1" customHeight="1" spans="1:5">
      <c r="A5" s="386" t="s">
        <v>2449</v>
      </c>
      <c r="B5" s="387">
        <f>B6+B7+B8</f>
        <v>1155</v>
      </c>
      <c r="C5" s="387">
        <f>C6+C7+C8</f>
        <v>1151</v>
      </c>
      <c r="D5" s="387">
        <f>C5-B5</f>
        <v>-4</v>
      </c>
      <c r="E5" s="388">
        <f>D5/B5</f>
        <v>-0.0035</v>
      </c>
    </row>
    <row r="6" s="377" customFormat="1" ht="35.1" customHeight="1" spans="1:5">
      <c r="A6" s="129" t="s">
        <v>2473</v>
      </c>
      <c r="B6" s="387"/>
      <c r="C6" s="387"/>
      <c r="D6" s="387"/>
      <c r="E6" s="388"/>
    </row>
    <row r="7" s="377" customFormat="1" ht="35.1" customHeight="1" spans="1:5">
      <c r="A7" s="129" t="s">
        <v>2474</v>
      </c>
      <c r="B7" s="387">
        <v>550</v>
      </c>
      <c r="C7" s="387">
        <v>548</v>
      </c>
      <c r="D7" s="387">
        <f>C7-B7</f>
        <v>-2</v>
      </c>
      <c r="E7" s="388">
        <f>D7/B7</f>
        <v>-0.0036</v>
      </c>
    </row>
    <row r="8" s="377" customFormat="1" ht="35.1" customHeight="1" spans="1:5">
      <c r="A8" s="129" t="s">
        <v>2475</v>
      </c>
      <c r="B8" s="387">
        <f>B9+B10</f>
        <v>605</v>
      </c>
      <c r="C8" s="387">
        <f>C9+C10</f>
        <v>603</v>
      </c>
      <c r="D8" s="387">
        <f>C8-B8</f>
        <v>-2</v>
      </c>
      <c r="E8" s="388">
        <f>D8/B8</f>
        <v>-0.0033</v>
      </c>
    </row>
    <row r="9" s="377" customFormat="1" ht="35.1" customHeight="1" spans="1:5">
      <c r="A9" s="389" t="s">
        <v>2476</v>
      </c>
      <c r="B9" s="390"/>
      <c r="C9" s="390"/>
      <c r="D9" s="390"/>
      <c r="E9" s="391"/>
    </row>
    <row r="10" s="377" customFormat="1" ht="35.1" customHeight="1" spans="1:5">
      <c r="A10" s="389" t="s">
        <v>2477</v>
      </c>
      <c r="B10" s="390">
        <v>605</v>
      </c>
      <c r="C10" s="390">
        <v>603</v>
      </c>
      <c r="D10" s="390">
        <f>C10-B10</f>
        <v>-2</v>
      </c>
      <c r="E10" s="391">
        <f>D10/B10</f>
        <v>-0.0033</v>
      </c>
    </row>
    <row r="11" s="377" customFormat="1" ht="169" customHeight="1" spans="1:5">
      <c r="A11" s="392" t="s">
        <v>2478</v>
      </c>
      <c r="B11" s="392"/>
      <c r="C11" s="392"/>
      <c r="D11" s="392"/>
      <c r="E11" s="392"/>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70" zoomScaleNormal="115" workbookViewId="0">
      <selection activeCell="D34" sqref="D34"/>
    </sheetView>
  </sheetViews>
  <sheetFormatPr defaultColWidth="9" defaultRowHeight="14.25" outlineLevelCol="5"/>
  <cols>
    <col min="1" max="1" width="20.6333333333333" style="145" customWidth="1"/>
    <col min="2" max="2" width="50.75" style="145" customWidth="1"/>
    <col min="3" max="4" width="20.6333333333333" style="337" customWidth="1"/>
    <col min="5" max="5" width="20.6333333333333" style="338" customWidth="1"/>
    <col min="6" max="6" width="3.75" style="145" customWidth="1"/>
    <col min="7" max="16357" width="9" style="145"/>
    <col min="16358" max="16358" width="45.6333333333333" style="145"/>
    <col min="16359" max="16384" width="9" style="145"/>
  </cols>
  <sheetData>
    <row r="1" ht="45" customHeight="1" spans="1:6">
      <c r="A1" s="147"/>
      <c r="B1" s="339" t="s">
        <v>2479</v>
      </c>
      <c r="C1" s="339"/>
      <c r="D1" s="339"/>
      <c r="E1" s="339"/>
      <c r="F1" s="147"/>
    </row>
    <row r="2" s="335" customFormat="1" ht="20.1" customHeight="1" spans="1:6">
      <c r="A2" s="340"/>
      <c r="B2" s="341"/>
      <c r="C2" s="342"/>
      <c r="D2" s="343"/>
      <c r="E2" s="344" t="s">
        <v>2</v>
      </c>
      <c r="F2" s="340"/>
    </row>
    <row r="3" s="336" customFormat="1" ht="45" customHeight="1" spans="1:6">
      <c r="A3" s="345" t="s">
        <v>3</v>
      </c>
      <c r="B3" s="346" t="s">
        <v>4</v>
      </c>
      <c r="C3" s="167" t="s">
        <v>5</v>
      </c>
      <c r="D3" s="167" t="s">
        <v>6</v>
      </c>
      <c r="E3" s="167" t="s">
        <v>7</v>
      </c>
      <c r="F3" s="347" t="s">
        <v>8</v>
      </c>
    </row>
    <row r="4" s="336" customFormat="1" ht="36" customHeight="1" spans="1:6">
      <c r="A4" s="348" t="s">
        <v>2480</v>
      </c>
      <c r="B4" s="349" t="s">
        <v>2481</v>
      </c>
      <c r="C4" s="350"/>
      <c r="D4" s="350"/>
      <c r="E4" s="351"/>
      <c r="F4" s="352" t="str">
        <f t="shared" ref="F4:F37" si="0">IF(LEN(A4)=7,"是",IF(B4&lt;&gt;"",IF(SUM(C4:D4)&lt;&gt;0,"是","否"),"是"))</f>
        <v>是</v>
      </c>
    </row>
    <row r="5" ht="36" customHeight="1" spans="1:6">
      <c r="A5" s="348" t="s">
        <v>2482</v>
      </c>
      <c r="B5" s="349" t="s">
        <v>2483</v>
      </c>
      <c r="C5" s="350"/>
      <c r="D5" s="350"/>
      <c r="E5" s="351"/>
      <c r="F5" s="352" t="str">
        <f t="shared" si="0"/>
        <v>是</v>
      </c>
    </row>
    <row r="6" ht="36" customHeight="1" spans="1:6">
      <c r="A6" s="348" t="s">
        <v>2484</v>
      </c>
      <c r="B6" s="349" t="s">
        <v>2485</v>
      </c>
      <c r="C6" s="350"/>
      <c r="D6" s="350"/>
      <c r="E6" s="351"/>
      <c r="F6" s="352" t="str">
        <f t="shared" si="0"/>
        <v>是</v>
      </c>
    </row>
    <row r="7" ht="36" customHeight="1" spans="1:6">
      <c r="A7" s="348" t="s">
        <v>2486</v>
      </c>
      <c r="B7" s="349" t="s">
        <v>2487</v>
      </c>
      <c r="C7" s="350"/>
      <c r="D7" s="350"/>
      <c r="E7" s="351"/>
      <c r="F7" s="352" t="str">
        <f t="shared" si="0"/>
        <v>是</v>
      </c>
    </row>
    <row r="8" ht="36" customHeight="1" spans="1:6">
      <c r="A8" s="348" t="s">
        <v>2488</v>
      </c>
      <c r="B8" s="349" t="s">
        <v>2489</v>
      </c>
      <c r="C8" s="350"/>
      <c r="D8" s="350"/>
      <c r="E8" s="351"/>
      <c r="F8" s="352" t="str">
        <f t="shared" si="0"/>
        <v>是</v>
      </c>
    </row>
    <row r="9" ht="36" customHeight="1" spans="1:6">
      <c r="A9" s="348" t="s">
        <v>2490</v>
      </c>
      <c r="B9" s="349" t="s">
        <v>2491</v>
      </c>
      <c r="C9" s="350"/>
      <c r="D9" s="350"/>
      <c r="E9" s="351"/>
      <c r="F9" s="352" t="str">
        <f t="shared" si="0"/>
        <v>是</v>
      </c>
    </row>
    <row r="10" ht="36" customHeight="1" spans="1:6">
      <c r="A10" s="348" t="s">
        <v>2492</v>
      </c>
      <c r="B10" s="349" t="s">
        <v>2493</v>
      </c>
      <c r="C10" s="350">
        <f>SUM(C11:C15)</f>
        <v>993</v>
      </c>
      <c r="D10" s="350">
        <f>SUM(D11:D15)</f>
        <v>4000</v>
      </c>
      <c r="E10" s="351">
        <f>(D10-C10)/C10</f>
        <v>3.028</v>
      </c>
      <c r="F10" s="352" t="str">
        <f t="shared" si="0"/>
        <v>是</v>
      </c>
    </row>
    <row r="11" ht="36" customHeight="1" spans="1:6">
      <c r="A11" s="348" t="s">
        <v>2494</v>
      </c>
      <c r="B11" s="353" t="s">
        <v>2495</v>
      </c>
      <c r="C11" s="354">
        <v>945</v>
      </c>
      <c r="D11" s="354">
        <v>3950</v>
      </c>
      <c r="E11" s="355">
        <f>(D11-C11)/C11</f>
        <v>3.18</v>
      </c>
      <c r="F11" s="352" t="str">
        <f t="shared" si="0"/>
        <v>是</v>
      </c>
    </row>
    <row r="12" ht="36" customHeight="1" spans="1:6">
      <c r="A12" s="348" t="s">
        <v>2496</v>
      </c>
      <c r="B12" s="353" t="s">
        <v>2497</v>
      </c>
      <c r="C12" s="354">
        <v>148</v>
      </c>
      <c r="D12" s="354">
        <v>50</v>
      </c>
      <c r="E12" s="355">
        <f>(D12-C12)/C12</f>
        <v>-0.662</v>
      </c>
      <c r="F12" s="352" t="str">
        <f t="shared" si="0"/>
        <v>是</v>
      </c>
    </row>
    <row r="13" ht="36" customHeight="1" spans="1:6">
      <c r="A13" s="348" t="s">
        <v>2498</v>
      </c>
      <c r="B13" s="353" t="s">
        <v>2499</v>
      </c>
      <c r="C13" s="354"/>
      <c r="D13" s="354"/>
      <c r="E13" s="355"/>
      <c r="F13" s="352" t="str">
        <f t="shared" si="0"/>
        <v>否</v>
      </c>
    </row>
    <row r="14" ht="36" customHeight="1" spans="1:6">
      <c r="A14" s="348" t="s">
        <v>2500</v>
      </c>
      <c r="B14" s="353" t="s">
        <v>2501</v>
      </c>
      <c r="C14" s="354">
        <v>-100</v>
      </c>
      <c r="D14" s="354"/>
      <c r="E14" s="355">
        <f>(D14-C14)/C14</f>
        <v>-1</v>
      </c>
      <c r="F14" s="352" t="str">
        <f t="shared" si="0"/>
        <v>是</v>
      </c>
    </row>
    <row r="15" ht="36" customHeight="1" spans="1:6">
      <c r="A15" s="348" t="s">
        <v>2502</v>
      </c>
      <c r="B15" s="353" t="s">
        <v>2503</v>
      </c>
      <c r="C15" s="354"/>
      <c r="D15" s="354"/>
      <c r="E15" s="355"/>
      <c r="F15" s="352" t="str">
        <f t="shared" si="0"/>
        <v>否</v>
      </c>
    </row>
    <row r="16" ht="36" customHeight="1" spans="1:6">
      <c r="A16" s="356" t="s">
        <v>2504</v>
      </c>
      <c r="B16" s="154" t="s">
        <v>2505</v>
      </c>
      <c r="C16" s="350"/>
      <c r="D16" s="350"/>
      <c r="E16" s="351"/>
      <c r="F16" s="352" t="str">
        <f t="shared" si="0"/>
        <v>是</v>
      </c>
    </row>
    <row r="17" ht="36" customHeight="1" spans="1:6">
      <c r="A17" s="356" t="s">
        <v>2506</v>
      </c>
      <c r="B17" s="154" t="s">
        <v>2507</v>
      </c>
      <c r="C17" s="350">
        <f>SUM(C18:C19)</f>
        <v>0</v>
      </c>
      <c r="D17" s="350">
        <f>SUM(D18:D19)</f>
        <v>0</v>
      </c>
      <c r="E17" s="351"/>
      <c r="F17" s="352" t="str">
        <f t="shared" si="0"/>
        <v>是</v>
      </c>
    </row>
    <row r="18" ht="36" customHeight="1" spans="1:6">
      <c r="A18" s="356" t="s">
        <v>2508</v>
      </c>
      <c r="B18" s="178" t="s">
        <v>2509</v>
      </c>
      <c r="C18" s="354"/>
      <c r="D18" s="354"/>
      <c r="E18" s="351"/>
      <c r="F18" s="352" t="str">
        <f t="shared" si="0"/>
        <v>否</v>
      </c>
    </row>
    <row r="19" ht="36" customHeight="1" spans="1:6">
      <c r="A19" s="356" t="s">
        <v>2510</v>
      </c>
      <c r="B19" s="178" t="s">
        <v>2511</v>
      </c>
      <c r="C19" s="354"/>
      <c r="D19" s="354"/>
      <c r="E19" s="351"/>
      <c r="F19" s="352" t="str">
        <f t="shared" si="0"/>
        <v>否</v>
      </c>
    </row>
    <row r="20" ht="36" customHeight="1" spans="1:6">
      <c r="A20" s="356" t="s">
        <v>2512</v>
      </c>
      <c r="B20" s="154" t="s">
        <v>2513</v>
      </c>
      <c r="C20" s="357">
        <v>175</v>
      </c>
      <c r="D20" s="358">
        <v>72</v>
      </c>
      <c r="E20" s="351">
        <f>(D20-C20)/C20</f>
        <v>-0.589</v>
      </c>
      <c r="F20" s="352" t="str">
        <f t="shared" si="0"/>
        <v>是</v>
      </c>
    </row>
    <row r="21" ht="36" customHeight="1" spans="1:6">
      <c r="A21" s="356" t="s">
        <v>2514</v>
      </c>
      <c r="B21" s="154" t="s">
        <v>2515</v>
      </c>
      <c r="C21" s="350"/>
      <c r="D21" s="350"/>
      <c r="E21" s="351"/>
      <c r="F21" s="352" t="str">
        <f t="shared" si="0"/>
        <v>是</v>
      </c>
    </row>
    <row r="22" ht="36" customHeight="1" spans="1:6">
      <c r="A22" s="356" t="s">
        <v>2516</v>
      </c>
      <c r="B22" s="154" t="s">
        <v>2517</v>
      </c>
      <c r="C22" s="350"/>
      <c r="D22" s="350"/>
      <c r="E22" s="351"/>
      <c r="F22" s="352" t="str">
        <f t="shared" si="0"/>
        <v>是</v>
      </c>
    </row>
    <row r="23" ht="36" customHeight="1" spans="1:6">
      <c r="A23" s="348" t="s">
        <v>2518</v>
      </c>
      <c r="B23" s="349" t="s">
        <v>2519</v>
      </c>
      <c r="C23" s="350"/>
      <c r="D23" s="350"/>
      <c r="E23" s="351"/>
      <c r="F23" s="352" t="str">
        <f t="shared" si="0"/>
        <v>是</v>
      </c>
    </row>
    <row r="24" ht="36" customHeight="1" spans="1:6">
      <c r="A24" s="348" t="s">
        <v>2520</v>
      </c>
      <c r="B24" s="349" t="s">
        <v>2521</v>
      </c>
      <c r="C24" s="350"/>
      <c r="D24" s="350"/>
      <c r="E24" s="351"/>
      <c r="F24" s="352" t="str">
        <f t="shared" si="0"/>
        <v>是</v>
      </c>
    </row>
    <row r="25" ht="36" customHeight="1" spans="1:6">
      <c r="A25" s="348" t="s">
        <v>2522</v>
      </c>
      <c r="B25" s="349" t="s">
        <v>2523</v>
      </c>
      <c r="C25" s="350"/>
      <c r="D25" s="350"/>
      <c r="E25" s="351"/>
      <c r="F25" s="352" t="str">
        <f t="shared" si="0"/>
        <v>是</v>
      </c>
    </row>
    <row r="26" ht="36" customHeight="1" spans="1:6">
      <c r="A26" s="348" t="s">
        <v>2524</v>
      </c>
      <c r="B26" s="349" t="s">
        <v>2525</v>
      </c>
      <c r="C26" s="350"/>
      <c r="D26" s="350"/>
      <c r="E26" s="351"/>
      <c r="F26" s="352" t="str">
        <f t="shared" si="0"/>
        <v>是</v>
      </c>
    </row>
    <row r="27" ht="36" customHeight="1" spans="1:6">
      <c r="A27" s="348" t="s">
        <v>2526</v>
      </c>
      <c r="B27" s="349" t="s">
        <v>2527</v>
      </c>
      <c r="C27" s="359">
        <v>2084</v>
      </c>
      <c r="D27" s="358">
        <v>2881</v>
      </c>
      <c r="E27" s="351">
        <f>(D27-C27)/C27</f>
        <v>0.382</v>
      </c>
      <c r="F27" s="352" t="str">
        <f t="shared" si="0"/>
        <v>是</v>
      </c>
    </row>
    <row r="28" ht="36" customHeight="1" spans="1:6">
      <c r="A28" s="348"/>
      <c r="B28" s="353"/>
      <c r="C28" s="354"/>
      <c r="D28" s="354"/>
      <c r="E28" s="351"/>
      <c r="F28" s="352" t="str">
        <f t="shared" si="0"/>
        <v>是</v>
      </c>
    </row>
    <row r="29" ht="36" customHeight="1" spans="1:6">
      <c r="A29" s="360"/>
      <c r="B29" s="361" t="s">
        <v>2528</v>
      </c>
      <c r="C29" s="350">
        <f>C4+C5+C6+C7+C8+C9+C10+C16+C17+C20+C21+C22+C23+C24+C25+C26+C27</f>
        <v>3252</v>
      </c>
      <c r="D29" s="350">
        <f>D4+D5+D6+D7+D8+D9+D10+D16+D17+D20+D21+D22+D23+D24+D25+D26+D27</f>
        <v>6953</v>
      </c>
      <c r="E29" s="351">
        <f>(D29-C29)/C29</f>
        <v>1.138</v>
      </c>
      <c r="F29" s="352" t="str">
        <f t="shared" si="0"/>
        <v>是</v>
      </c>
    </row>
    <row r="30" ht="36" customHeight="1" spans="1:6">
      <c r="A30" s="362">
        <v>105</v>
      </c>
      <c r="B30" s="363" t="s">
        <v>2529</v>
      </c>
      <c r="C30" s="364">
        <v>13000</v>
      </c>
      <c r="D30" s="365"/>
      <c r="E30" s="351">
        <f>(D30-C30)/C30</f>
        <v>-1</v>
      </c>
      <c r="F30" s="352" t="str">
        <f t="shared" si="0"/>
        <v>是</v>
      </c>
    </row>
    <row r="31" ht="36" customHeight="1" spans="1:6">
      <c r="A31" s="366">
        <v>110</v>
      </c>
      <c r="B31" s="367" t="s">
        <v>61</v>
      </c>
      <c r="C31" s="364">
        <f>C32+C35+C36</f>
        <v>13678</v>
      </c>
      <c r="D31" s="364">
        <f>D32+D35+D36</f>
        <v>5568</v>
      </c>
      <c r="E31" s="351">
        <f>(D31-C31)/C31</f>
        <v>-0.593</v>
      </c>
      <c r="F31" s="352" t="str">
        <f t="shared" si="0"/>
        <v>是</v>
      </c>
    </row>
    <row r="32" ht="36" customHeight="1" spans="1:6">
      <c r="A32" s="366">
        <v>11004</v>
      </c>
      <c r="B32" s="367" t="s">
        <v>2530</v>
      </c>
      <c r="C32" s="364">
        <f>SUM(C33:C34)</f>
        <v>3016</v>
      </c>
      <c r="D32" s="364">
        <f>SUM(D33:D34)</f>
        <v>2413</v>
      </c>
      <c r="E32" s="351">
        <f>(D32-C32)/C32</f>
        <v>-0.2</v>
      </c>
      <c r="F32" s="352" t="str">
        <f t="shared" si="0"/>
        <v>是</v>
      </c>
    </row>
    <row r="33" ht="36" customHeight="1" spans="1:6">
      <c r="A33" s="368">
        <v>1100402</v>
      </c>
      <c r="B33" s="369" t="s">
        <v>2531</v>
      </c>
      <c r="C33" s="370">
        <v>3016</v>
      </c>
      <c r="D33" s="371">
        <v>2413</v>
      </c>
      <c r="E33" s="355">
        <f>(D33-C33)/C33</f>
        <v>-0.2</v>
      </c>
      <c r="F33" s="352" t="str">
        <f t="shared" si="0"/>
        <v>是</v>
      </c>
    </row>
    <row r="34" ht="36" customHeight="1" spans="1:6">
      <c r="A34" s="368">
        <v>1100403</v>
      </c>
      <c r="B34" s="369" t="s">
        <v>2532</v>
      </c>
      <c r="C34" s="370"/>
      <c r="D34" s="371"/>
      <c r="E34" s="351"/>
      <c r="F34" s="352" t="str">
        <f t="shared" si="0"/>
        <v>是</v>
      </c>
    </row>
    <row r="35" ht="36" customHeight="1" spans="1:6">
      <c r="A35" s="366">
        <v>11008</v>
      </c>
      <c r="B35" s="372" t="s">
        <v>64</v>
      </c>
      <c r="C35" s="364">
        <v>9502</v>
      </c>
      <c r="D35" s="365">
        <v>3155</v>
      </c>
      <c r="E35" s="351">
        <f>(D35-C35)/C35</f>
        <v>-0.668</v>
      </c>
      <c r="F35" s="352" t="str">
        <f t="shared" si="0"/>
        <v>是</v>
      </c>
    </row>
    <row r="36" ht="35.1" customHeight="1" spans="1:6">
      <c r="A36" s="366">
        <v>11009</v>
      </c>
      <c r="B36" s="372" t="s">
        <v>65</v>
      </c>
      <c r="C36" s="364">
        <v>1160</v>
      </c>
      <c r="D36" s="365"/>
      <c r="E36" s="373"/>
      <c r="F36" s="352" t="str">
        <f t="shared" si="0"/>
        <v>是</v>
      </c>
    </row>
    <row r="37" ht="36" customHeight="1" spans="1:6">
      <c r="A37" s="374"/>
      <c r="B37" s="375" t="s">
        <v>68</v>
      </c>
      <c r="C37" s="364">
        <f>C29+C30+C31</f>
        <v>29930</v>
      </c>
      <c r="D37" s="364">
        <f>D29+D30+D31</f>
        <v>12521</v>
      </c>
      <c r="E37" s="351">
        <f>(D37-C37)/C37</f>
        <v>-0.582</v>
      </c>
      <c r="F37" s="352" t="str">
        <f t="shared" si="0"/>
        <v>是</v>
      </c>
    </row>
    <row r="38" spans="3:4">
      <c r="C38" s="376"/>
      <c r="D38" s="376"/>
    </row>
    <row r="40" spans="3:4">
      <c r="C40" s="376"/>
      <c r="D40" s="376"/>
    </row>
    <row r="42" spans="3:4">
      <c r="C42" s="376"/>
      <c r="D42" s="376"/>
    </row>
    <row r="43" spans="3:4">
      <c r="C43" s="376"/>
      <c r="D43" s="376"/>
    </row>
    <row r="45" spans="3:4">
      <c r="C45" s="376"/>
      <c r="D45" s="376"/>
    </row>
    <row r="46" spans="3:4">
      <c r="C46" s="376"/>
      <c r="D46" s="376"/>
    </row>
    <row r="47" spans="3:4">
      <c r="C47" s="376"/>
      <c r="D47" s="376"/>
    </row>
    <row r="48" spans="3:4">
      <c r="C48" s="376"/>
      <c r="D48" s="376"/>
    </row>
    <row r="50" spans="3:4">
      <c r="C50" s="376"/>
      <c r="D50" s="376"/>
    </row>
  </sheetData>
  <autoFilter ref="A3:F37">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4"/>
  <sheetViews>
    <sheetView showGridLines="0" showZeros="0" view="pageBreakPreview" zoomScale="70" zoomScaleNormal="115" workbookViewId="0">
      <pane ySplit="3" topLeftCell="A190" activePane="bottomLeft" state="frozen"/>
      <selection/>
      <selection pane="bottomLeft" activeCell="B203" sqref="B203"/>
    </sheetView>
  </sheetViews>
  <sheetFormatPr defaultColWidth="9" defaultRowHeight="14.25" outlineLevelCol="6"/>
  <cols>
    <col min="1" max="1" width="21.5" style="288" customWidth="1"/>
    <col min="2" max="2" width="50.75" style="288" customWidth="1"/>
    <col min="3" max="4" width="20.6333333333333" style="289" customWidth="1"/>
    <col min="5" max="5" width="20.6333333333333" style="290" customWidth="1"/>
    <col min="6" max="6" width="3.75" style="291" customWidth="1"/>
    <col min="7" max="16384" width="9" style="288"/>
  </cols>
  <sheetData>
    <row r="1" ht="45" customHeight="1" spans="1:7">
      <c r="A1" s="292"/>
      <c r="B1" s="293" t="s">
        <v>2533</v>
      </c>
      <c r="C1" s="293"/>
      <c r="D1" s="293"/>
      <c r="E1" s="293"/>
      <c r="F1" s="294"/>
      <c r="G1" s="292"/>
    </row>
    <row r="2" s="282" customFormat="1" ht="20.1" customHeight="1" spans="1:7">
      <c r="A2" s="295"/>
      <c r="B2" s="296"/>
      <c r="C2" s="297"/>
      <c r="D2" s="297"/>
      <c r="E2" s="298" t="s">
        <v>2</v>
      </c>
      <c r="F2" s="299"/>
      <c r="G2" s="295"/>
    </row>
    <row r="3" s="283" customFormat="1" ht="45" customHeight="1" spans="1:7">
      <c r="A3" s="300" t="s">
        <v>3</v>
      </c>
      <c r="B3" s="301" t="s">
        <v>4</v>
      </c>
      <c r="C3" s="302" t="s">
        <v>5</v>
      </c>
      <c r="D3" s="302" t="s">
        <v>6</v>
      </c>
      <c r="E3" s="302" t="s">
        <v>7</v>
      </c>
      <c r="F3" s="303" t="s">
        <v>8</v>
      </c>
      <c r="G3" s="304" t="s">
        <v>137</v>
      </c>
    </row>
    <row r="4" ht="38.1" customHeight="1" spans="1:7">
      <c r="A4" s="305" t="s">
        <v>82</v>
      </c>
      <c r="B4" s="306" t="s">
        <v>2534</v>
      </c>
      <c r="C4" s="307">
        <f>C5+C11</f>
        <v>0</v>
      </c>
      <c r="D4" s="307">
        <f>D5+D11</f>
        <v>0</v>
      </c>
      <c r="E4" s="308"/>
      <c r="F4" s="309" t="str">
        <f t="shared" ref="F4:F55" si="0">IF(LEN(A4)=3,"是",IF(B4&lt;&gt;"",IF(SUM(C4:D4)&lt;&gt;0,"是","否"),"是"))</f>
        <v>是</v>
      </c>
      <c r="G4" s="292" t="str">
        <f t="shared" ref="G4:G55" si="1">IF(LEN(A4)=3,"类",IF(LEN(A4)=5,"款","项"))</f>
        <v>类</v>
      </c>
    </row>
    <row r="5" ht="38.1" customHeight="1" spans="1:7">
      <c r="A5" s="310" t="s">
        <v>2535</v>
      </c>
      <c r="B5" s="311" t="s">
        <v>2536</v>
      </c>
      <c r="C5" s="312"/>
      <c r="D5" s="312"/>
      <c r="E5" s="308"/>
      <c r="F5" s="309" t="str">
        <f t="shared" si="0"/>
        <v>否</v>
      </c>
      <c r="G5" s="292" t="str">
        <f t="shared" si="1"/>
        <v>款</v>
      </c>
    </row>
    <row r="6" ht="38.1" customHeight="1" spans="1:7">
      <c r="A6" s="310" t="s">
        <v>2537</v>
      </c>
      <c r="B6" s="311" t="s">
        <v>2538</v>
      </c>
      <c r="C6" s="312"/>
      <c r="D6" s="312"/>
      <c r="E6" s="308"/>
      <c r="F6" s="309" t="str">
        <f t="shared" si="0"/>
        <v>否</v>
      </c>
      <c r="G6" s="292" t="str">
        <f t="shared" si="1"/>
        <v>项</v>
      </c>
    </row>
    <row r="7" ht="38.1" customHeight="1" spans="1:7">
      <c r="A7" s="310" t="s">
        <v>2539</v>
      </c>
      <c r="B7" s="311" t="s">
        <v>2540</v>
      </c>
      <c r="C7" s="312"/>
      <c r="D7" s="312"/>
      <c r="E7" s="308"/>
      <c r="F7" s="309" t="str">
        <f t="shared" si="0"/>
        <v>否</v>
      </c>
      <c r="G7" s="292" t="str">
        <f t="shared" si="1"/>
        <v>项</v>
      </c>
    </row>
    <row r="8" ht="38.1" customHeight="1" spans="1:7">
      <c r="A8" s="310" t="s">
        <v>2541</v>
      </c>
      <c r="B8" s="311" t="s">
        <v>2542</v>
      </c>
      <c r="C8" s="312"/>
      <c r="D8" s="312"/>
      <c r="E8" s="308"/>
      <c r="F8" s="309" t="str">
        <f t="shared" si="0"/>
        <v>否</v>
      </c>
      <c r="G8" s="292" t="str">
        <f t="shared" si="1"/>
        <v>项</v>
      </c>
    </row>
    <row r="9" s="284" customFormat="1" ht="38.1" customHeight="1" spans="1:7">
      <c r="A9" s="310" t="s">
        <v>2543</v>
      </c>
      <c r="B9" s="311" t="s">
        <v>2544</v>
      </c>
      <c r="C9" s="312"/>
      <c r="D9" s="312"/>
      <c r="E9" s="308"/>
      <c r="F9" s="309" t="str">
        <f t="shared" si="0"/>
        <v>否</v>
      </c>
      <c r="G9" s="292" t="str">
        <f t="shared" si="1"/>
        <v>项</v>
      </c>
    </row>
    <row r="10" ht="38.1" customHeight="1" spans="1:7">
      <c r="A10" s="310" t="s">
        <v>2545</v>
      </c>
      <c r="B10" s="311" t="s">
        <v>2546</v>
      </c>
      <c r="C10" s="312"/>
      <c r="D10" s="312"/>
      <c r="E10" s="308"/>
      <c r="F10" s="309" t="str">
        <f t="shared" si="0"/>
        <v>否</v>
      </c>
      <c r="G10" s="292" t="str">
        <f t="shared" si="1"/>
        <v>项</v>
      </c>
    </row>
    <row r="11" ht="38.1" customHeight="1" spans="1:7">
      <c r="A11" s="310" t="s">
        <v>2547</v>
      </c>
      <c r="B11" s="311" t="s">
        <v>2548</v>
      </c>
      <c r="C11" s="312"/>
      <c r="D11" s="312"/>
      <c r="E11" s="308"/>
      <c r="F11" s="309" t="str">
        <f t="shared" si="0"/>
        <v>否</v>
      </c>
      <c r="G11" s="292" t="str">
        <f t="shared" si="1"/>
        <v>款</v>
      </c>
    </row>
    <row r="12" s="284" customFormat="1" ht="38.1" customHeight="1" spans="1:7">
      <c r="A12" s="310" t="s">
        <v>2549</v>
      </c>
      <c r="B12" s="311" t="s">
        <v>2550</v>
      </c>
      <c r="C12" s="312">
        <v>0</v>
      </c>
      <c r="D12" s="312">
        <v>0</v>
      </c>
      <c r="E12" s="308"/>
      <c r="F12" s="309" t="str">
        <f t="shared" si="0"/>
        <v>否</v>
      </c>
      <c r="G12" s="292" t="str">
        <f t="shared" si="1"/>
        <v>项</v>
      </c>
    </row>
    <row r="13" ht="38.1" customHeight="1" spans="1:7">
      <c r="A13" s="310" t="s">
        <v>2551</v>
      </c>
      <c r="B13" s="311" t="s">
        <v>2552</v>
      </c>
      <c r="C13" s="312">
        <v>0</v>
      </c>
      <c r="D13" s="312">
        <v>0</v>
      </c>
      <c r="E13" s="308"/>
      <c r="F13" s="309" t="str">
        <f t="shared" si="0"/>
        <v>否</v>
      </c>
      <c r="G13" s="292" t="str">
        <f t="shared" si="1"/>
        <v>项</v>
      </c>
    </row>
    <row r="14" s="284" customFormat="1" ht="38.1" customHeight="1" spans="1:7">
      <c r="A14" s="310" t="s">
        <v>2553</v>
      </c>
      <c r="B14" s="311" t="s">
        <v>2554</v>
      </c>
      <c r="C14" s="312"/>
      <c r="D14" s="312"/>
      <c r="E14" s="308"/>
      <c r="F14" s="309" t="str">
        <f t="shared" si="0"/>
        <v>否</v>
      </c>
      <c r="G14" s="292" t="str">
        <f t="shared" si="1"/>
        <v>项</v>
      </c>
    </row>
    <row r="15" ht="38.1" customHeight="1" spans="1:7">
      <c r="A15" s="310" t="s">
        <v>2555</v>
      </c>
      <c r="B15" s="311" t="s">
        <v>2556</v>
      </c>
      <c r="C15" s="312"/>
      <c r="D15" s="312"/>
      <c r="E15" s="308"/>
      <c r="F15" s="309" t="str">
        <f t="shared" si="0"/>
        <v>否</v>
      </c>
      <c r="G15" s="292" t="str">
        <f t="shared" si="1"/>
        <v>项</v>
      </c>
    </row>
    <row r="16" ht="38.1" customHeight="1" spans="1:7">
      <c r="A16" s="310" t="s">
        <v>2557</v>
      </c>
      <c r="B16" s="311" t="s">
        <v>2558</v>
      </c>
      <c r="C16" s="312"/>
      <c r="D16" s="312"/>
      <c r="E16" s="308"/>
      <c r="F16" s="309" t="str">
        <f t="shared" si="0"/>
        <v>否</v>
      </c>
      <c r="G16" s="292" t="str">
        <f t="shared" si="1"/>
        <v>项</v>
      </c>
    </row>
    <row r="17" s="284" customFormat="1" ht="38.1" customHeight="1" spans="1:7">
      <c r="A17" s="310" t="s">
        <v>2559</v>
      </c>
      <c r="B17" s="311" t="s">
        <v>2560</v>
      </c>
      <c r="C17" s="312">
        <f>SUM(C18:C19)</f>
        <v>0</v>
      </c>
      <c r="D17" s="312">
        <f>SUM(D18:D19)</f>
        <v>0</v>
      </c>
      <c r="E17" s="308"/>
      <c r="F17" s="309" t="str">
        <f t="shared" si="0"/>
        <v>否</v>
      </c>
      <c r="G17" s="292" t="str">
        <f t="shared" si="1"/>
        <v>款</v>
      </c>
    </row>
    <row r="18" s="284" customFormat="1" ht="38.1" customHeight="1" spans="1:7">
      <c r="A18" s="310" t="s">
        <v>2561</v>
      </c>
      <c r="B18" s="311" t="s">
        <v>2562</v>
      </c>
      <c r="C18" s="312">
        <v>0</v>
      </c>
      <c r="D18" s="312">
        <v>0</v>
      </c>
      <c r="E18" s="308"/>
      <c r="F18" s="309" t="str">
        <f t="shared" si="0"/>
        <v>否</v>
      </c>
      <c r="G18" s="292" t="str">
        <f t="shared" si="1"/>
        <v>项</v>
      </c>
    </row>
    <row r="19" s="284" customFormat="1" ht="38.1" customHeight="1" spans="1:7">
      <c r="A19" s="310" t="s">
        <v>2563</v>
      </c>
      <c r="B19" s="311" t="s">
        <v>2564</v>
      </c>
      <c r="C19" s="312">
        <v>0</v>
      </c>
      <c r="D19" s="312">
        <v>0</v>
      </c>
      <c r="E19" s="308"/>
      <c r="F19" s="309" t="str">
        <f t="shared" si="0"/>
        <v>否</v>
      </c>
      <c r="G19" s="292" t="str">
        <f t="shared" si="1"/>
        <v>项</v>
      </c>
    </row>
    <row r="20" ht="38.1" customHeight="1" spans="1:7">
      <c r="A20" s="305" t="s">
        <v>84</v>
      </c>
      <c r="B20" s="306" t="s">
        <v>2565</v>
      </c>
      <c r="C20" s="307">
        <f>C21+C25+C29</f>
        <v>587</v>
      </c>
      <c r="D20" s="307">
        <f>D21+D25+D29</f>
        <v>1072</v>
      </c>
      <c r="E20" s="308">
        <f>(D20-C20)/C20</f>
        <v>0.826</v>
      </c>
      <c r="F20" s="309" t="str">
        <f t="shared" si="0"/>
        <v>是</v>
      </c>
      <c r="G20" s="292" t="str">
        <f t="shared" si="1"/>
        <v>类</v>
      </c>
    </row>
    <row r="21" ht="38.1" customHeight="1" spans="1:7">
      <c r="A21" s="310" t="s">
        <v>2566</v>
      </c>
      <c r="B21" s="311" t="s">
        <v>2567</v>
      </c>
      <c r="C21" s="312">
        <f>C22+C23</f>
        <v>587</v>
      </c>
      <c r="D21" s="312">
        <f>D22+D23</f>
        <v>1072</v>
      </c>
      <c r="E21" s="313">
        <f>(D21-C21)/C21</f>
        <v>0.826</v>
      </c>
      <c r="F21" s="309" t="str">
        <f t="shared" si="0"/>
        <v>是</v>
      </c>
      <c r="G21" s="292" t="str">
        <f t="shared" si="1"/>
        <v>款</v>
      </c>
    </row>
    <row r="22" ht="38.1" customHeight="1" spans="1:7">
      <c r="A22" s="310" t="s">
        <v>2568</v>
      </c>
      <c r="B22" s="311" t="s">
        <v>2569</v>
      </c>
      <c r="C22" s="312">
        <v>69</v>
      </c>
      <c r="D22" s="314">
        <v>317</v>
      </c>
      <c r="E22" s="313">
        <f>(D22-C22)/C22</f>
        <v>3.594</v>
      </c>
      <c r="F22" s="309" t="str">
        <f t="shared" si="0"/>
        <v>是</v>
      </c>
      <c r="G22" s="292" t="str">
        <f t="shared" si="1"/>
        <v>项</v>
      </c>
    </row>
    <row r="23" ht="38.1" customHeight="1" spans="1:7">
      <c r="A23" s="310" t="s">
        <v>2570</v>
      </c>
      <c r="B23" s="311" t="s">
        <v>2571</v>
      </c>
      <c r="C23" s="315">
        <v>518</v>
      </c>
      <c r="D23" s="316">
        <v>755</v>
      </c>
      <c r="E23" s="313">
        <f>(D23-C23)/C23</f>
        <v>0.458</v>
      </c>
      <c r="F23" s="309" t="str">
        <f t="shared" si="0"/>
        <v>是</v>
      </c>
      <c r="G23" s="292" t="str">
        <f t="shared" si="1"/>
        <v>项</v>
      </c>
    </row>
    <row r="24" ht="38.1" customHeight="1" spans="1:7">
      <c r="A24" s="310" t="s">
        <v>2572</v>
      </c>
      <c r="B24" s="311" t="s">
        <v>2573</v>
      </c>
      <c r="C24" s="312"/>
      <c r="D24" s="312"/>
      <c r="E24" s="308"/>
      <c r="F24" s="309" t="str">
        <f t="shared" si="0"/>
        <v>否</v>
      </c>
      <c r="G24" s="292" t="str">
        <f t="shared" si="1"/>
        <v>项</v>
      </c>
    </row>
    <row r="25" ht="38.1" customHeight="1" spans="1:7">
      <c r="A25" s="310" t="s">
        <v>2574</v>
      </c>
      <c r="B25" s="311" t="s">
        <v>2575</v>
      </c>
      <c r="C25" s="312"/>
      <c r="D25" s="312"/>
      <c r="E25" s="308"/>
      <c r="F25" s="309" t="str">
        <f t="shared" si="0"/>
        <v>否</v>
      </c>
      <c r="G25" s="292" t="str">
        <f t="shared" si="1"/>
        <v>款</v>
      </c>
    </row>
    <row r="26" s="284" customFormat="1" ht="38.1" customHeight="1" spans="1:7">
      <c r="A26" s="310" t="s">
        <v>2576</v>
      </c>
      <c r="B26" s="311" t="s">
        <v>2569</v>
      </c>
      <c r="C26" s="312"/>
      <c r="D26" s="312"/>
      <c r="E26" s="308"/>
      <c r="F26" s="309" t="str">
        <f t="shared" si="0"/>
        <v>否</v>
      </c>
      <c r="G26" s="292" t="str">
        <f t="shared" si="1"/>
        <v>项</v>
      </c>
    </row>
    <row r="27" ht="38.1" customHeight="1" spans="1:7">
      <c r="A27" s="310" t="s">
        <v>2577</v>
      </c>
      <c r="B27" s="311" t="s">
        <v>2571</v>
      </c>
      <c r="C27" s="312"/>
      <c r="D27" s="312"/>
      <c r="E27" s="308"/>
      <c r="F27" s="309" t="str">
        <f t="shared" si="0"/>
        <v>否</v>
      </c>
      <c r="G27" s="292" t="str">
        <f t="shared" si="1"/>
        <v>项</v>
      </c>
    </row>
    <row r="28" ht="38.1" customHeight="1" spans="1:7">
      <c r="A28" s="310" t="s">
        <v>2578</v>
      </c>
      <c r="B28" s="311" t="s">
        <v>2579</v>
      </c>
      <c r="C28" s="312"/>
      <c r="D28" s="312"/>
      <c r="E28" s="308"/>
      <c r="F28" s="309" t="str">
        <f t="shared" si="0"/>
        <v>否</v>
      </c>
      <c r="G28" s="292" t="str">
        <f t="shared" si="1"/>
        <v>项</v>
      </c>
    </row>
    <row r="29" s="285" customFormat="1" ht="38.1" customHeight="1" spans="1:7">
      <c r="A29" s="310" t="s">
        <v>2580</v>
      </c>
      <c r="B29" s="311" t="s">
        <v>2581</v>
      </c>
      <c r="C29" s="312"/>
      <c r="D29" s="312"/>
      <c r="E29" s="308"/>
      <c r="F29" s="309" t="str">
        <f t="shared" si="0"/>
        <v>否</v>
      </c>
      <c r="G29" s="292" t="str">
        <f t="shared" si="1"/>
        <v>款</v>
      </c>
    </row>
    <row r="30" s="284" customFormat="1" ht="38.1" customHeight="1" spans="1:7">
      <c r="A30" s="310" t="s">
        <v>2582</v>
      </c>
      <c r="B30" s="311" t="s">
        <v>2571</v>
      </c>
      <c r="C30" s="312">
        <v>0</v>
      </c>
      <c r="D30" s="312">
        <v>0</v>
      </c>
      <c r="E30" s="308"/>
      <c r="F30" s="309" t="str">
        <f t="shared" si="0"/>
        <v>否</v>
      </c>
      <c r="G30" s="292" t="str">
        <f t="shared" si="1"/>
        <v>项</v>
      </c>
    </row>
    <row r="31" s="284" customFormat="1" ht="38.1" customHeight="1" spans="1:7">
      <c r="A31" s="310" t="s">
        <v>2583</v>
      </c>
      <c r="B31" s="311" t="s">
        <v>2584</v>
      </c>
      <c r="C31" s="312">
        <v>0</v>
      </c>
      <c r="D31" s="312"/>
      <c r="E31" s="308"/>
      <c r="F31" s="309" t="str">
        <f t="shared" si="0"/>
        <v>否</v>
      </c>
      <c r="G31" s="292" t="str">
        <f t="shared" si="1"/>
        <v>项</v>
      </c>
    </row>
    <row r="32" ht="38.1" customHeight="1" spans="1:7">
      <c r="A32" s="305" t="s">
        <v>88</v>
      </c>
      <c r="B32" s="306" t="s">
        <v>2585</v>
      </c>
      <c r="C32" s="307">
        <f>C33</f>
        <v>0</v>
      </c>
      <c r="D32" s="307"/>
      <c r="E32" s="308"/>
      <c r="F32" s="309" t="str">
        <f t="shared" si="0"/>
        <v>是</v>
      </c>
      <c r="G32" s="292" t="str">
        <f t="shared" si="1"/>
        <v>类</v>
      </c>
    </row>
    <row r="33" ht="38.1" customHeight="1" spans="1:7">
      <c r="A33" s="310" t="s">
        <v>2586</v>
      </c>
      <c r="B33" s="311" t="s">
        <v>2587</v>
      </c>
      <c r="C33" s="312"/>
      <c r="D33" s="312"/>
      <c r="E33" s="308"/>
      <c r="F33" s="309" t="str">
        <f t="shared" si="0"/>
        <v>否</v>
      </c>
      <c r="G33" s="292" t="str">
        <f t="shared" si="1"/>
        <v>款</v>
      </c>
    </row>
    <row r="34" s="284" customFormat="1" ht="38.1" customHeight="1" spans="1:7">
      <c r="A34" s="310">
        <v>2116001</v>
      </c>
      <c r="B34" s="311" t="s">
        <v>2588</v>
      </c>
      <c r="C34" s="312"/>
      <c r="D34" s="312"/>
      <c r="E34" s="308"/>
      <c r="F34" s="309" t="str">
        <f t="shared" si="0"/>
        <v>否</v>
      </c>
      <c r="G34" s="292" t="str">
        <f t="shared" si="1"/>
        <v>项</v>
      </c>
    </row>
    <row r="35" s="284" customFormat="1" ht="38.1" customHeight="1" spans="1:7">
      <c r="A35" s="310">
        <v>2116002</v>
      </c>
      <c r="B35" s="311" t="s">
        <v>2589</v>
      </c>
      <c r="C35" s="312"/>
      <c r="D35" s="312"/>
      <c r="E35" s="308"/>
      <c r="F35" s="309" t="str">
        <f t="shared" si="0"/>
        <v>否</v>
      </c>
      <c r="G35" s="292" t="str">
        <f t="shared" si="1"/>
        <v>项</v>
      </c>
    </row>
    <row r="36" s="284" customFormat="1" ht="38.1" customHeight="1" spans="1:7">
      <c r="A36" s="310">
        <v>2116003</v>
      </c>
      <c r="B36" s="311" t="s">
        <v>2590</v>
      </c>
      <c r="C36" s="312"/>
      <c r="D36" s="312"/>
      <c r="E36" s="308"/>
      <c r="F36" s="309" t="str">
        <f t="shared" si="0"/>
        <v>否</v>
      </c>
      <c r="G36" s="292" t="str">
        <f t="shared" si="1"/>
        <v>项</v>
      </c>
    </row>
    <row r="37" s="285" customFormat="1" ht="38.1" customHeight="1" spans="1:7">
      <c r="A37" s="310">
        <v>2116099</v>
      </c>
      <c r="B37" s="311" t="s">
        <v>2591</v>
      </c>
      <c r="C37" s="312">
        <v>0</v>
      </c>
      <c r="D37" s="312"/>
      <c r="E37" s="308"/>
      <c r="F37" s="309" t="str">
        <f t="shared" si="0"/>
        <v>否</v>
      </c>
      <c r="G37" s="292" t="str">
        <f t="shared" si="1"/>
        <v>项</v>
      </c>
    </row>
    <row r="38" s="284" customFormat="1" ht="38.1" customHeight="1" spans="1:7">
      <c r="A38" s="310">
        <v>21161</v>
      </c>
      <c r="B38" s="311" t="s">
        <v>2592</v>
      </c>
      <c r="C38" s="312">
        <f>SUM(C39:C42)</f>
        <v>0</v>
      </c>
      <c r="D38" s="312">
        <f>SUM(D39:D42)</f>
        <v>0</v>
      </c>
      <c r="E38" s="308"/>
      <c r="F38" s="309" t="str">
        <f t="shared" si="0"/>
        <v>否</v>
      </c>
      <c r="G38" s="292" t="str">
        <f t="shared" si="1"/>
        <v>款</v>
      </c>
    </row>
    <row r="39" ht="38.1" customHeight="1" spans="1:7">
      <c r="A39" s="310">
        <v>2116101</v>
      </c>
      <c r="B39" s="311" t="s">
        <v>2593</v>
      </c>
      <c r="C39" s="312">
        <v>0</v>
      </c>
      <c r="D39" s="312">
        <v>0</v>
      </c>
      <c r="E39" s="308"/>
      <c r="F39" s="309" t="str">
        <f t="shared" si="0"/>
        <v>否</v>
      </c>
      <c r="G39" s="292" t="str">
        <f t="shared" si="1"/>
        <v>项</v>
      </c>
    </row>
    <row r="40" ht="38.1" customHeight="1" spans="1:7">
      <c r="A40" s="310">
        <v>2116102</v>
      </c>
      <c r="B40" s="311" t="s">
        <v>2594</v>
      </c>
      <c r="C40" s="312">
        <v>0</v>
      </c>
      <c r="D40" s="312">
        <v>0</v>
      </c>
      <c r="E40" s="308"/>
      <c r="F40" s="309" t="str">
        <f t="shared" si="0"/>
        <v>否</v>
      </c>
      <c r="G40" s="292" t="str">
        <f t="shared" si="1"/>
        <v>项</v>
      </c>
    </row>
    <row r="41" ht="38.1" customHeight="1" spans="1:7">
      <c r="A41" s="310">
        <v>2116103</v>
      </c>
      <c r="B41" s="311" t="s">
        <v>2595</v>
      </c>
      <c r="C41" s="312">
        <v>0</v>
      </c>
      <c r="D41" s="312">
        <v>0</v>
      </c>
      <c r="E41" s="308"/>
      <c r="F41" s="309" t="str">
        <f t="shared" si="0"/>
        <v>否</v>
      </c>
      <c r="G41" s="292" t="str">
        <f t="shared" si="1"/>
        <v>项</v>
      </c>
    </row>
    <row r="42" ht="38.1" customHeight="1" spans="1:7">
      <c r="A42" s="310">
        <v>2116104</v>
      </c>
      <c r="B42" s="311" t="s">
        <v>2596</v>
      </c>
      <c r="C42" s="312">
        <v>0</v>
      </c>
      <c r="D42" s="312">
        <v>0</v>
      </c>
      <c r="E42" s="308"/>
      <c r="F42" s="309" t="str">
        <f t="shared" si="0"/>
        <v>否</v>
      </c>
      <c r="G42" s="292" t="str">
        <f t="shared" si="1"/>
        <v>项</v>
      </c>
    </row>
    <row r="43" ht="38.1" customHeight="1" spans="1:7">
      <c r="A43" s="305" t="s">
        <v>90</v>
      </c>
      <c r="B43" s="306" t="s">
        <v>2597</v>
      </c>
      <c r="C43" s="307">
        <f>C44+C58+C62+C63+C69+C73+C77+C81+C87+C90</f>
        <v>702</v>
      </c>
      <c r="D43" s="307">
        <f>D44+D58+D62+D63+D69+D73+D77+D81+D87+D90</f>
        <v>4633</v>
      </c>
      <c r="E43" s="308">
        <f>(D43-C43)/C43</f>
        <v>5.6</v>
      </c>
      <c r="F43" s="309" t="str">
        <f t="shared" si="0"/>
        <v>是</v>
      </c>
      <c r="G43" s="292" t="str">
        <f t="shared" si="1"/>
        <v>类</v>
      </c>
    </row>
    <row r="44" ht="38.1" customHeight="1" spans="1:7">
      <c r="A44" s="310" t="s">
        <v>2598</v>
      </c>
      <c r="B44" s="311" t="s">
        <v>2599</v>
      </c>
      <c r="C44" s="312">
        <f>SUM(C45:C57)</f>
        <v>527</v>
      </c>
      <c r="D44" s="312">
        <f>SUM(D45:D57)</f>
        <v>4561</v>
      </c>
      <c r="E44" s="313">
        <f>(D44-C44)/C44</f>
        <v>7.655</v>
      </c>
      <c r="F44" s="309" t="str">
        <f t="shared" si="0"/>
        <v>是</v>
      </c>
      <c r="G44" s="292" t="str">
        <f t="shared" si="1"/>
        <v>款</v>
      </c>
    </row>
    <row r="45" ht="38.1" customHeight="1" spans="1:7">
      <c r="A45" s="310" t="s">
        <v>2600</v>
      </c>
      <c r="B45" s="311" t="s">
        <v>2601</v>
      </c>
      <c r="C45" s="312">
        <v>134</v>
      </c>
      <c r="D45" s="314">
        <v>135</v>
      </c>
      <c r="E45" s="313">
        <f>(D45-C45)/C45</f>
        <v>0.007</v>
      </c>
      <c r="F45" s="309" t="str">
        <f t="shared" si="0"/>
        <v>是</v>
      </c>
      <c r="G45" s="292" t="str">
        <f t="shared" si="1"/>
        <v>项</v>
      </c>
    </row>
    <row r="46" ht="38.1" customHeight="1" spans="1:7">
      <c r="A46" s="310" t="s">
        <v>2602</v>
      </c>
      <c r="B46" s="311" t="s">
        <v>2603</v>
      </c>
      <c r="C46" s="315">
        <v>293</v>
      </c>
      <c r="D46" s="316">
        <v>295</v>
      </c>
      <c r="E46" s="313">
        <f>(D46-C46)/C46</f>
        <v>0.007</v>
      </c>
      <c r="F46" s="309" t="str">
        <f t="shared" si="0"/>
        <v>是</v>
      </c>
      <c r="G46" s="292" t="str">
        <f t="shared" si="1"/>
        <v>项</v>
      </c>
    </row>
    <row r="47" ht="38.1" customHeight="1" spans="1:7">
      <c r="A47" s="310" t="s">
        <v>2604</v>
      </c>
      <c r="B47" s="311" t="s">
        <v>2605</v>
      </c>
      <c r="C47" s="312"/>
      <c r="D47" s="312"/>
      <c r="E47" s="308"/>
      <c r="F47" s="309" t="str">
        <f t="shared" si="0"/>
        <v>否</v>
      </c>
      <c r="G47" s="292" t="str">
        <f t="shared" si="1"/>
        <v>项</v>
      </c>
    </row>
    <row r="48" ht="38.1" customHeight="1" spans="1:7">
      <c r="A48" s="310" t="s">
        <v>2606</v>
      </c>
      <c r="B48" s="311" t="s">
        <v>2607</v>
      </c>
      <c r="C48" s="312"/>
      <c r="D48" s="312"/>
      <c r="E48" s="308"/>
      <c r="F48" s="309" t="str">
        <f t="shared" si="0"/>
        <v>否</v>
      </c>
      <c r="G48" s="292" t="str">
        <f t="shared" si="1"/>
        <v>项</v>
      </c>
    </row>
    <row r="49" ht="38.1" customHeight="1" spans="1:7">
      <c r="A49" s="310" t="s">
        <v>2608</v>
      </c>
      <c r="B49" s="311" t="s">
        <v>2609</v>
      </c>
      <c r="C49" s="312"/>
      <c r="D49" s="312"/>
      <c r="E49" s="308"/>
      <c r="F49" s="309" t="str">
        <f t="shared" si="0"/>
        <v>否</v>
      </c>
      <c r="G49" s="292" t="str">
        <f t="shared" si="1"/>
        <v>项</v>
      </c>
    </row>
    <row r="50" ht="38.1" customHeight="1" spans="1:7">
      <c r="A50" s="310" t="s">
        <v>2610</v>
      </c>
      <c r="B50" s="311" t="s">
        <v>2611</v>
      </c>
      <c r="C50" s="312"/>
      <c r="D50" s="312"/>
      <c r="E50" s="308"/>
      <c r="F50" s="309" t="str">
        <f t="shared" si="0"/>
        <v>否</v>
      </c>
      <c r="G50" s="292" t="str">
        <f t="shared" si="1"/>
        <v>项</v>
      </c>
    </row>
    <row r="51" ht="38.1" customHeight="1" spans="1:7">
      <c r="A51" s="310" t="s">
        <v>2612</v>
      </c>
      <c r="B51" s="311" t="s">
        <v>2613</v>
      </c>
      <c r="C51" s="312"/>
      <c r="D51" s="312"/>
      <c r="E51" s="308"/>
      <c r="F51" s="309" t="str">
        <f t="shared" si="0"/>
        <v>否</v>
      </c>
      <c r="G51" s="292" t="str">
        <f t="shared" si="1"/>
        <v>项</v>
      </c>
    </row>
    <row r="52" ht="38.1" customHeight="1" spans="1:7">
      <c r="A52" s="310" t="s">
        <v>2614</v>
      </c>
      <c r="B52" s="311" t="s">
        <v>2615</v>
      </c>
      <c r="C52" s="312"/>
      <c r="D52" s="312"/>
      <c r="E52" s="308"/>
      <c r="F52" s="309" t="str">
        <f t="shared" si="0"/>
        <v>否</v>
      </c>
      <c r="G52" s="292" t="str">
        <f t="shared" si="1"/>
        <v>项</v>
      </c>
    </row>
    <row r="53" ht="38.1" customHeight="1" spans="1:7">
      <c r="A53" s="310" t="s">
        <v>2616</v>
      </c>
      <c r="B53" s="311" t="s">
        <v>2617</v>
      </c>
      <c r="C53" s="312"/>
      <c r="D53" s="312"/>
      <c r="E53" s="308"/>
      <c r="F53" s="309" t="str">
        <f t="shared" si="0"/>
        <v>否</v>
      </c>
      <c r="G53" s="292" t="str">
        <f t="shared" si="1"/>
        <v>项</v>
      </c>
    </row>
    <row r="54" ht="38.1" customHeight="1" spans="1:7">
      <c r="A54" s="310" t="s">
        <v>2618</v>
      </c>
      <c r="B54" s="311" t="s">
        <v>2619</v>
      </c>
      <c r="C54" s="312"/>
      <c r="D54" s="312"/>
      <c r="E54" s="308"/>
      <c r="F54" s="309" t="str">
        <f t="shared" si="0"/>
        <v>否</v>
      </c>
      <c r="G54" s="292" t="str">
        <f t="shared" si="1"/>
        <v>项</v>
      </c>
    </row>
    <row r="55" ht="38.1" customHeight="1" spans="1:7">
      <c r="A55" s="310" t="s">
        <v>2620</v>
      </c>
      <c r="B55" s="311" t="s">
        <v>2621</v>
      </c>
      <c r="C55" s="312"/>
      <c r="D55" s="312"/>
      <c r="E55" s="308"/>
      <c r="F55" s="309" t="str">
        <f t="shared" si="0"/>
        <v>否</v>
      </c>
      <c r="G55" s="292" t="str">
        <f t="shared" si="1"/>
        <v>项</v>
      </c>
    </row>
    <row r="56" ht="38.1" customHeight="1" spans="1:7">
      <c r="A56" s="317">
        <v>2120814</v>
      </c>
      <c r="B56" s="318" t="s">
        <v>2622</v>
      </c>
      <c r="C56" s="314">
        <v>100</v>
      </c>
      <c r="D56" s="314">
        <v>687</v>
      </c>
      <c r="E56" s="308"/>
      <c r="F56" s="309"/>
      <c r="G56" s="292"/>
    </row>
    <row r="57" ht="38.1" customHeight="1" spans="1:7">
      <c r="A57" s="310" t="s">
        <v>2623</v>
      </c>
      <c r="B57" s="311" t="s">
        <v>2624</v>
      </c>
      <c r="C57" s="312"/>
      <c r="D57" s="312">
        <v>3444</v>
      </c>
      <c r="E57" s="308"/>
      <c r="F57" s="309" t="str">
        <f t="shared" ref="F57:F68" si="2">IF(LEN(A57)=3,"是",IF(B57&lt;&gt;"",IF(SUM(C57:D57)&lt;&gt;0,"是","否"),"是"))</f>
        <v>是</v>
      </c>
      <c r="G57" s="292" t="str">
        <f t="shared" ref="G57:G68" si="3">IF(LEN(A57)=3,"类",IF(LEN(A57)=5,"款","项"))</f>
        <v>项</v>
      </c>
    </row>
    <row r="58" ht="38.1" customHeight="1" spans="1:7">
      <c r="A58" s="310" t="s">
        <v>2625</v>
      </c>
      <c r="B58" s="311" t="s">
        <v>2626</v>
      </c>
      <c r="C58" s="312"/>
      <c r="D58" s="312"/>
      <c r="E58" s="308"/>
      <c r="F58" s="309" t="str">
        <f t="shared" si="2"/>
        <v>否</v>
      </c>
      <c r="G58" s="292" t="str">
        <f t="shared" si="3"/>
        <v>款</v>
      </c>
    </row>
    <row r="59" ht="38.1" customHeight="1" spans="1:7">
      <c r="A59" s="310" t="s">
        <v>2627</v>
      </c>
      <c r="B59" s="311" t="s">
        <v>2601</v>
      </c>
      <c r="C59" s="312"/>
      <c r="D59" s="312"/>
      <c r="E59" s="308"/>
      <c r="F59" s="309" t="str">
        <f t="shared" si="2"/>
        <v>否</v>
      </c>
      <c r="G59" s="292" t="str">
        <f t="shared" si="3"/>
        <v>项</v>
      </c>
    </row>
    <row r="60" ht="38.1" customHeight="1" spans="1:7">
      <c r="A60" s="310" t="s">
        <v>2628</v>
      </c>
      <c r="B60" s="311" t="s">
        <v>2603</v>
      </c>
      <c r="C60" s="312"/>
      <c r="D60" s="312"/>
      <c r="E60" s="308"/>
      <c r="F60" s="309" t="str">
        <f t="shared" si="2"/>
        <v>否</v>
      </c>
      <c r="G60" s="292" t="str">
        <f t="shared" si="3"/>
        <v>项</v>
      </c>
    </row>
    <row r="61" ht="38.1" customHeight="1" spans="1:7">
      <c r="A61" s="310" t="s">
        <v>2629</v>
      </c>
      <c r="B61" s="311" t="s">
        <v>2630</v>
      </c>
      <c r="C61" s="312"/>
      <c r="D61" s="312"/>
      <c r="E61" s="308"/>
      <c r="F61" s="309" t="str">
        <f t="shared" si="2"/>
        <v>否</v>
      </c>
      <c r="G61" s="292" t="str">
        <f t="shared" si="3"/>
        <v>项</v>
      </c>
    </row>
    <row r="62" ht="38.1" customHeight="1" spans="1:7">
      <c r="A62" s="310" t="s">
        <v>2631</v>
      </c>
      <c r="B62" s="311" t="s">
        <v>2632</v>
      </c>
      <c r="C62" s="312"/>
      <c r="D62" s="312"/>
      <c r="E62" s="308"/>
      <c r="F62" s="309" t="str">
        <f t="shared" si="2"/>
        <v>否</v>
      </c>
      <c r="G62" s="292" t="str">
        <f t="shared" si="3"/>
        <v>款</v>
      </c>
    </row>
    <row r="63" ht="38.1" customHeight="1" spans="1:7">
      <c r="A63" s="310" t="s">
        <v>2633</v>
      </c>
      <c r="B63" s="311" t="s">
        <v>2634</v>
      </c>
      <c r="C63" s="312">
        <f>SUM(C64:C68)</f>
        <v>175</v>
      </c>
      <c r="D63" s="312">
        <f>SUM(D64:D68)</f>
        <v>72</v>
      </c>
      <c r="E63" s="313">
        <f>(D63-C63)/C63</f>
        <v>-0.589</v>
      </c>
      <c r="F63" s="309" t="str">
        <f t="shared" si="2"/>
        <v>是</v>
      </c>
      <c r="G63" s="292" t="str">
        <f t="shared" si="3"/>
        <v>款</v>
      </c>
    </row>
    <row r="64" ht="38.1" customHeight="1" spans="1:7">
      <c r="A64" s="310" t="s">
        <v>2635</v>
      </c>
      <c r="B64" s="311" t="s">
        <v>2636</v>
      </c>
      <c r="C64" s="312"/>
      <c r="D64" s="312"/>
      <c r="E64" s="313"/>
      <c r="F64" s="309" t="str">
        <f t="shared" si="2"/>
        <v>否</v>
      </c>
      <c r="G64" s="292" t="str">
        <f t="shared" si="3"/>
        <v>项</v>
      </c>
    </row>
    <row r="65" ht="38.1" customHeight="1" spans="1:7">
      <c r="A65" s="310" t="s">
        <v>2637</v>
      </c>
      <c r="B65" s="311" t="s">
        <v>2638</v>
      </c>
      <c r="C65" s="312"/>
      <c r="D65" s="312"/>
      <c r="E65" s="313"/>
      <c r="F65" s="309" t="str">
        <f t="shared" si="2"/>
        <v>否</v>
      </c>
      <c r="G65" s="292" t="str">
        <f t="shared" si="3"/>
        <v>项</v>
      </c>
    </row>
    <row r="66" ht="38.1" customHeight="1" spans="1:7">
      <c r="A66" s="310" t="s">
        <v>2639</v>
      </c>
      <c r="B66" s="311" t="s">
        <v>2640</v>
      </c>
      <c r="C66" s="312"/>
      <c r="D66" s="312"/>
      <c r="E66" s="313"/>
      <c r="F66" s="309" t="str">
        <f t="shared" si="2"/>
        <v>否</v>
      </c>
      <c r="G66" s="292" t="str">
        <f t="shared" si="3"/>
        <v>项</v>
      </c>
    </row>
    <row r="67" ht="38.1" customHeight="1" spans="1:7">
      <c r="A67" s="310" t="s">
        <v>2641</v>
      </c>
      <c r="B67" s="311" t="s">
        <v>2642</v>
      </c>
      <c r="C67" s="312"/>
      <c r="D67" s="312"/>
      <c r="E67" s="313"/>
      <c r="F67" s="309" t="str">
        <f t="shared" si="2"/>
        <v>否</v>
      </c>
      <c r="G67" s="292" t="str">
        <f t="shared" si="3"/>
        <v>项</v>
      </c>
    </row>
    <row r="68" ht="38.1" customHeight="1" spans="1:7">
      <c r="A68" s="310" t="s">
        <v>2643</v>
      </c>
      <c r="B68" s="311" t="s">
        <v>2644</v>
      </c>
      <c r="C68" s="312">
        <v>175</v>
      </c>
      <c r="D68" s="314">
        <v>72</v>
      </c>
      <c r="E68" s="313">
        <f>(D68-C68)/C68</f>
        <v>-0.589</v>
      </c>
      <c r="F68" s="309" t="str">
        <f t="shared" si="2"/>
        <v>是</v>
      </c>
      <c r="G68" s="292" t="str">
        <f t="shared" si="3"/>
        <v>项</v>
      </c>
    </row>
    <row r="69" ht="38.1" customHeight="1" spans="1:7">
      <c r="A69" s="310" t="s">
        <v>2645</v>
      </c>
      <c r="B69" s="311" t="s">
        <v>2646</v>
      </c>
      <c r="C69" s="312"/>
      <c r="D69" s="312"/>
      <c r="E69" s="308"/>
      <c r="F69" s="309" t="str">
        <f t="shared" ref="F69:F132" si="4">IF(LEN(A69)=3,"是",IF(B69&lt;&gt;"",IF(SUM(C69:D69)&lt;&gt;0,"是","否"),"是"))</f>
        <v>否</v>
      </c>
      <c r="G69" s="292" t="str">
        <f t="shared" ref="G69:G132" si="5">IF(LEN(A69)=3,"类",IF(LEN(A69)=5,"款","项"))</f>
        <v>款</v>
      </c>
    </row>
    <row r="70" ht="38.1" customHeight="1" spans="1:7">
      <c r="A70" s="310" t="s">
        <v>2647</v>
      </c>
      <c r="B70" s="311" t="s">
        <v>2648</v>
      </c>
      <c r="C70" s="312"/>
      <c r="D70" s="312"/>
      <c r="E70" s="308"/>
      <c r="F70" s="309" t="str">
        <f t="shared" si="4"/>
        <v>否</v>
      </c>
      <c r="G70" s="292" t="str">
        <f t="shared" si="5"/>
        <v>项</v>
      </c>
    </row>
    <row r="71" ht="38.1" customHeight="1" spans="1:7">
      <c r="A71" s="310" t="s">
        <v>2649</v>
      </c>
      <c r="B71" s="311" t="s">
        <v>2650</v>
      </c>
      <c r="C71" s="312"/>
      <c r="D71" s="312"/>
      <c r="E71" s="308"/>
      <c r="F71" s="309" t="str">
        <f t="shared" si="4"/>
        <v>否</v>
      </c>
      <c r="G71" s="292" t="str">
        <f t="shared" si="5"/>
        <v>项</v>
      </c>
    </row>
    <row r="72" ht="38.1" customHeight="1" spans="1:7">
      <c r="A72" s="310" t="s">
        <v>2651</v>
      </c>
      <c r="B72" s="311" t="s">
        <v>2652</v>
      </c>
      <c r="C72" s="312"/>
      <c r="D72" s="312"/>
      <c r="E72" s="308"/>
      <c r="F72" s="309" t="str">
        <f t="shared" si="4"/>
        <v>否</v>
      </c>
      <c r="G72" s="292" t="str">
        <f t="shared" si="5"/>
        <v>项</v>
      </c>
    </row>
    <row r="73" ht="38.1" customHeight="1" spans="1:7">
      <c r="A73" s="310" t="s">
        <v>2653</v>
      </c>
      <c r="B73" s="311" t="s">
        <v>2654</v>
      </c>
      <c r="C73" s="312"/>
      <c r="D73" s="312"/>
      <c r="E73" s="308"/>
      <c r="F73" s="309" t="str">
        <f t="shared" si="4"/>
        <v>否</v>
      </c>
      <c r="G73" s="292" t="str">
        <f t="shared" si="5"/>
        <v>款</v>
      </c>
    </row>
    <row r="74" ht="38.1" customHeight="1" spans="1:7">
      <c r="A74" s="310" t="s">
        <v>2655</v>
      </c>
      <c r="B74" s="311" t="s">
        <v>2601</v>
      </c>
      <c r="C74" s="312"/>
      <c r="D74" s="312"/>
      <c r="E74" s="308"/>
      <c r="F74" s="309" t="str">
        <f t="shared" si="4"/>
        <v>否</v>
      </c>
      <c r="G74" s="292" t="str">
        <f t="shared" si="5"/>
        <v>项</v>
      </c>
    </row>
    <row r="75" ht="38.1" customHeight="1" spans="1:7">
      <c r="A75" s="310" t="s">
        <v>2656</v>
      </c>
      <c r="B75" s="311" t="s">
        <v>2603</v>
      </c>
      <c r="C75" s="312"/>
      <c r="D75" s="312"/>
      <c r="E75" s="308"/>
      <c r="F75" s="309" t="str">
        <f t="shared" si="4"/>
        <v>否</v>
      </c>
      <c r="G75" s="292" t="str">
        <f t="shared" si="5"/>
        <v>项</v>
      </c>
    </row>
    <row r="76" ht="38.1" customHeight="1" spans="1:7">
      <c r="A76" s="310" t="s">
        <v>2657</v>
      </c>
      <c r="B76" s="311" t="s">
        <v>2658</v>
      </c>
      <c r="C76" s="312"/>
      <c r="D76" s="312"/>
      <c r="E76" s="308"/>
      <c r="F76" s="309" t="str">
        <f t="shared" si="4"/>
        <v>否</v>
      </c>
      <c r="G76" s="292" t="str">
        <f t="shared" si="5"/>
        <v>项</v>
      </c>
    </row>
    <row r="77" ht="38.1" customHeight="1" spans="1:7">
      <c r="A77" s="310" t="s">
        <v>2659</v>
      </c>
      <c r="B77" s="311" t="s">
        <v>2660</v>
      </c>
      <c r="C77" s="312"/>
      <c r="D77" s="312"/>
      <c r="E77" s="308"/>
      <c r="F77" s="309" t="str">
        <f t="shared" si="4"/>
        <v>否</v>
      </c>
      <c r="G77" s="292" t="str">
        <f t="shared" si="5"/>
        <v>款</v>
      </c>
    </row>
    <row r="78" ht="38.1" customHeight="1" spans="1:7">
      <c r="A78" s="310" t="s">
        <v>2661</v>
      </c>
      <c r="B78" s="311" t="s">
        <v>2601</v>
      </c>
      <c r="C78" s="312"/>
      <c r="D78" s="312"/>
      <c r="E78" s="308"/>
      <c r="F78" s="309" t="str">
        <f t="shared" si="4"/>
        <v>否</v>
      </c>
      <c r="G78" s="292" t="str">
        <f t="shared" si="5"/>
        <v>项</v>
      </c>
    </row>
    <row r="79" ht="38.1" customHeight="1" spans="1:7">
      <c r="A79" s="310" t="s">
        <v>2662</v>
      </c>
      <c r="B79" s="311" t="s">
        <v>2603</v>
      </c>
      <c r="C79" s="312"/>
      <c r="D79" s="312"/>
      <c r="E79" s="308"/>
      <c r="F79" s="309" t="str">
        <f t="shared" si="4"/>
        <v>否</v>
      </c>
      <c r="G79" s="292" t="str">
        <f t="shared" si="5"/>
        <v>项</v>
      </c>
    </row>
    <row r="80" s="284" customFormat="1" ht="38.1" customHeight="1" spans="1:7">
      <c r="A80" s="310" t="s">
        <v>2663</v>
      </c>
      <c r="B80" s="311" t="s">
        <v>2664</v>
      </c>
      <c r="C80" s="312"/>
      <c r="D80" s="312"/>
      <c r="E80" s="308"/>
      <c r="F80" s="309" t="str">
        <f t="shared" si="4"/>
        <v>否</v>
      </c>
      <c r="G80" s="292" t="str">
        <f t="shared" si="5"/>
        <v>项</v>
      </c>
    </row>
    <row r="81" s="284" customFormat="1" ht="38.1" customHeight="1" spans="1:7">
      <c r="A81" s="310" t="s">
        <v>2665</v>
      </c>
      <c r="B81" s="311" t="s">
        <v>2666</v>
      </c>
      <c r="C81" s="312"/>
      <c r="D81" s="312"/>
      <c r="E81" s="308"/>
      <c r="F81" s="309" t="str">
        <f t="shared" si="4"/>
        <v>否</v>
      </c>
      <c r="G81" s="292" t="str">
        <f t="shared" si="5"/>
        <v>款</v>
      </c>
    </row>
    <row r="82" s="284" customFormat="1" ht="38.1" customHeight="1" spans="1:7">
      <c r="A82" s="310" t="s">
        <v>2667</v>
      </c>
      <c r="B82" s="311" t="s">
        <v>2636</v>
      </c>
      <c r="C82" s="312"/>
      <c r="D82" s="312"/>
      <c r="E82" s="308"/>
      <c r="F82" s="309" t="str">
        <f t="shared" si="4"/>
        <v>否</v>
      </c>
      <c r="G82" s="292" t="str">
        <f t="shared" si="5"/>
        <v>项</v>
      </c>
    </row>
    <row r="83" s="284" customFormat="1" ht="38.1" customHeight="1" spans="1:7">
      <c r="A83" s="310" t="s">
        <v>2668</v>
      </c>
      <c r="B83" s="311" t="s">
        <v>2638</v>
      </c>
      <c r="C83" s="312"/>
      <c r="D83" s="312"/>
      <c r="E83" s="308"/>
      <c r="F83" s="309" t="str">
        <f t="shared" si="4"/>
        <v>否</v>
      </c>
      <c r="G83" s="292" t="str">
        <f t="shared" si="5"/>
        <v>项</v>
      </c>
    </row>
    <row r="84" s="284" customFormat="1" ht="38.1" customHeight="1" spans="1:7">
      <c r="A84" s="310" t="s">
        <v>2669</v>
      </c>
      <c r="B84" s="311" t="s">
        <v>2640</v>
      </c>
      <c r="C84" s="312"/>
      <c r="D84" s="312"/>
      <c r="E84" s="308"/>
      <c r="F84" s="309" t="str">
        <f t="shared" si="4"/>
        <v>否</v>
      </c>
      <c r="G84" s="292" t="str">
        <f t="shared" si="5"/>
        <v>项</v>
      </c>
    </row>
    <row r="85" s="284" customFormat="1" ht="38.1" customHeight="1" spans="1:7">
      <c r="A85" s="310" t="s">
        <v>2670</v>
      </c>
      <c r="B85" s="311" t="s">
        <v>2642</v>
      </c>
      <c r="C85" s="312"/>
      <c r="D85" s="312"/>
      <c r="E85" s="308"/>
      <c r="F85" s="309" t="str">
        <f t="shared" si="4"/>
        <v>否</v>
      </c>
      <c r="G85" s="292" t="str">
        <f t="shared" si="5"/>
        <v>项</v>
      </c>
    </row>
    <row r="86" s="284" customFormat="1" ht="38.1" customHeight="1" spans="1:7">
      <c r="A86" s="310" t="s">
        <v>2671</v>
      </c>
      <c r="B86" s="311" t="s">
        <v>2672</v>
      </c>
      <c r="C86" s="312"/>
      <c r="D86" s="312"/>
      <c r="E86" s="308"/>
      <c r="F86" s="309" t="str">
        <f t="shared" si="4"/>
        <v>否</v>
      </c>
      <c r="G86" s="292" t="str">
        <f t="shared" si="5"/>
        <v>项</v>
      </c>
    </row>
    <row r="87" s="284" customFormat="1" ht="38.1" customHeight="1" spans="1:7">
      <c r="A87" s="310" t="s">
        <v>2673</v>
      </c>
      <c r="B87" s="311" t="s">
        <v>2674</v>
      </c>
      <c r="C87" s="312"/>
      <c r="D87" s="312"/>
      <c r="E87" s="308"/>
      <c r="F87" s="309" t="str">
        <f t="shared" si="4"/>
        <v>否</v>
      </c>
      <c r="G87" s="292" t="str">
        <f t="shared" si="5"/>
        <v>款</v>
      </c>
    </row>
    <row r="88" s="284" customFormat="1" ht="38.1" customHeight="1" spans="1:7">
      <c r="A88" s="310" t="s">
        <v>2675</v>
      </c>
      <c r="B88" s="311" t="s">
        <v>2648</v>
      </c>
      <c r="C88" s="312">
        <v>0</v>
      </c>
      <c r="D88" s="312"/>
      <c r="E88" s="308"/>
      <c r="F88" s="309" t="str">
        <f t="shared" si="4"/>
        <v>否</v>
      </c>
      <c r="G88" s="292" t="str">
        <f t="shared" si="5"/>
        <v>项</v>
      </c>
    </row>
    <row r="89" s="284" customFormat="1" ht="38.1" customHeight="1" spans="1:7">
      <c r="A89" s="310" t="s">
        <v>2676</v>
      </c>
      <c r="B89" s="311" t="s">
        <v>2677</v>
      </c>
      <c r="C89" s="312">
        <v>0</v>
      </c>
      <c r="D89" s="312"/>
      <c r="E89" s="308"/>
      <c r="F89" s="309" t="str">
        <f t="shared" si="4"/>
        <v>否</v>
      </c>
      <c r="G89" s="292" t="str">
        <f t="shared" si="5"/>
        <v>项</v>
      </c>
    </row>
    <row r="90" s="284" customFormat="1" ht="38.1" customHeight="1" spans="1:7">
      <c r="A90" s="310" t="s">
        <v>2678</v>
      </c>
      <c r="B90" s="311" t="s">
        <v>2679</v>
      </c>
      <c r="C90" s="312"/>
      <c r="D90" s="312"/>
      <c r="E90" s="308"/>
      <c r="F90" s="309" t="str">
        <f t="shared" si="4"/>
        <v>否</v>
      </c>
      <c r="G90" s="292" t="str">
        <f t="shared" si="5"/>
        <v>款</v>
      </c>
    </row>
    <row r="91" s="284" customFormat="1" ht="38.1" customHeight="1" spans="1:7">
      <c r="A91" s="310" t="s">
        <v>2680</v>
      </c>
      <c r="B91" s="311" t="s">
        <v>2601</v>
      </c>
      <c r="C91" s="312">
        <v>0</v>
      </c>
      <c r="D91" s="312"/>
      <c r="E91" s="308"/>
      <c r="F91" s="309" t="str">
        <f t="shared" si="4"/>
        <v>否</v>
      </c>
      <c r="G91" s="292" t="str">
        <f t="shared" si="5"/>
        <v>项</v>
      </c>
    </row>
    <row r="92" s="284" customFormat="1" ht="38.1" customHeight="1" spans="1:7">
      <c r="A92" s="310" t="s">
        <v>2681</v>
      </c>
      <c r="B92" s="311" t="s">
        <v>2603</v>
      </c>
      <c r="C92" s="312">
        <v>0</v>
      </c>
      <c r="D92" s="312"/>
      <c r="E92" s="308"/>
      <c r="F92" s="309" t="str">
        <f t="shared" si="4"/>
        <v>否</v>
      </c>
      <c r="G92" s="292" t="str">
        <f t="shared" si="5"/>
        <v>项</v>
      </c>
    </row>
    <row r="93" s="284" customFormat="1" ht="38.1" customHeight="1" spans="1:7">
      <c r="A93" s="310" t="s">
        <v>2682</v>
      </c>
      <c r="B93" s="311" t="s">
        <v>2605</v>
      </c>
      <c r="C93" s="312">
        <v>0</v>
      </c>
      <c r="D93" s="312"/>
      <c r="E93" s="308"/>
      <c r="F93" s="309" t="str">
        <f t="shared" si="4"/>
        <v>否</v>
      </c>
      <c r="G93" s="292" t="str">
        <f t="shared" si="5"/>
        <v>项</v>
      </c>
    </row>
    <row r="94" s="284" customFormat="1" ht="38.1" customHeight="1" spans="1:7">
      <c r="A94" s="310" t="s">
        <v>2683</v>
      </c>
      <c r="B94" s="311" t="s">
        <v>2607</v>
      </c>
      <c r="C94" s="312">
        <v>0</v>
      </c>
      <c r="D94" s="312"/>
      <c r="E94" s="308"/>
      <c r="F94" s="309" t="str">
        <f t="shared" si="4"/>
        <v>否</v>
      </c>
      <c r="G94" s="292" t="str">
        <f t="shared" si="5"/>
        <v>项</v>
      </c>
    </row>
    <row r="95" ht="38.1" customHeight="1" spans="1:7">
      <c r="A95" s="310" t="s">
        <v>2684</v>
      </c>
      <c r="B95" s="311" t="s">
        <v>2613</v>
      </c>
      <c r="C95" s="312">
        <v>0</v>
      </c>
      <c r="D95" s="312"/>
      <c r="E95" s="308"/>
      <c r="F95" s="309" t="str">
        <f t="shared" si="4"/>
        <v>否</v>
      </c>
      <c r="G95" s="292" t="str">
        <f t="shared" si="5"/>
        <v>项</v>
      </c>
    </row>
    <row r="96" ht="38.1" customHeight="1" spans="1:7">
      <c r="A96" s="310" t="s">
        <v>2685</v>
      </c>
      <c r="B96" s="311" t="s">
        <v>2617</v>
      </c>
      <c r="C96" s="312">
        <v>0</v>
      </c>
      <c r="D96" s="312"/>
      <c r="E96" s="308"/>
      <c r="F96" s="309" t="str">
        <f t="shared" si="4"/>
        <v>否</v>
      </c>
      <c r="G96" s="292" t="str">
        <f t="shared" si="5"/>
        <v>项</v>
      </c>
    </row>
    <row r="97" ht="38.1" customHeight="1" spans="1:7">
      <c r="A97" s="310" t="s">
        <v>2686</v>
      </c>
      <c r="B97" s="311" t="s">
        <v>2619</v>
      </c>
      <c r="C97" s="312">
        <v>0</v>
      </c>
      <c r="D97" s="312"/>
      <c r="E97" s="308"/>
      <c r="F97" s="309" t="str">
        <f t="shared" si="4"/>
        <v>否</v>
      </c>
      <c r="G97" s="292" t="str">
        <f t="shared" si="5"/>
        <v>项</v>
      </c>
    </row>
    <row r="98" s="284" customFormat="1" ht="38.1" customHeight="1" spans="1:7">
      <c r="A98" s="310" t="s">
        <v>2687</v>
      </c>
      <c r="B98" s="311" t="s">
        <v>2688</v>
      </c>
      <c r="C98" s="312">
        <v>0</v>
      </c>
      <c r="D98" s="312"/>
      <c r="E98" s="308"/>
      <c r="F98" s="309" t="str">
        <f t="shared" si="4"/>
        <v>否</v>
      </c>
      <c r="G98" s="292" t="str">
        <f t="shared" si="5"/>
        <v>项</v>
      </c>
    </row>
    <row r="99" s="284" customFormat="1" ht="38.1" customHeight="1" spans="1:7">
      <c r="A99" s="305" t="s">
        <v>92</v>
      </c>
      <c r="B99" s="306" t="s">
        <v>2689</v>
      </c>
      <c r="C99" s="307">
        <f>C100+C110+C115</f>
        <v>15</v>
      </c>
      <c r="D99" s="307">
        <f>D100+D110+D115</f>
        <v>116</v>
      </c>
      <c r="E99" s="308">
        <f>(D99-C99)/C99</f>
        <v>6.733</v>
      </c>
      <c r="F99" s="309" t="str">
        <f t="shared" si="4"/>
        <v>是</v>
      </c>
      <c r="G99" s="292" t="str">
        <f t="shared" si="5"/>
        <v>类</v>
      </c>
    </row>
    <row r="100" ht="38.1" customHeight="1" spans="1:7">
      <c r="A100" s="310" t="s">
        <v>2690</v>
      </c>
      <c r="B100" s="311" t="s">
        <v>2691</v>
      </c>
      <c r="C100" s="312">
        <f>SUM(C101:C109)</f>
        <v>15</v>
      </c>
      <c r="D100" s="312">
        <f>SUM(D101:D109)</f>
        <v>116</v>
      </c>
      <c r="E100" s="313">
        <f>(D100-C100)/C100</f>
        <v>6.733</v>
      </c>
      <c r="F100" s="309" t="str">
        <f t="shared" si="4"/>
        <v>是</v>
      </c>
      <c r="G100" s="292" t="str">
        <f t="shared" si="5"/>
        <v>款</v>
      </c>
    </row>
    <row r="101" s="284" customFormat="1" ht="38.1" customHeight="1" spans="1:7">
      <c r="A101" s="310" t="s">
        <v>2692</v>
      </c>
      <c r="B101" s="311" t="s">
        <v>2571</v>
      </c>
      <c r="C101" s="312"/>
      <c r="D101" s="312"/>
      <c r="E101" s="308"/>
      <c r="F101" s="309" t="str">
        <f t="shared" si="4"/>
        <v>否</v>
      </c>
      <c r="G101" s="292" t="str">
        <f t="shared" si="5"/>
        <v>项</v>
      </c>
    </row>
    <row r="102" s="284" customFormat="1" ht="38.1" customHeight="1" spans="1:7">
      <c r="A102" s="310" t="s">
        <v>2693</v>
      </c>
      <c r="B102" s="311" t="s">
        <v>2694</v>
      </c>
      <c r="C102" s="312"/>
      <c r="D102" s="312"/>
      <c r="E102" s="308"/>
      <c r="F102" s="309" t="str">
        <f t="shared" si="4"/>
        <v>否</v>
      </c>
      <c r="G102" s="292" t="str">
        <f t="shared" si="5"/>
        <v>项</v>
      </c>
    </row>
    <row r="103" s="284" customFormat="1" ht="38.1" customHeight="1" spans="1:7">
      <c r="A103" s="310" t="s">
        <v>2695</v>
      </c>
      <c r="B103" s="311" t="s">
        <v>2696</v>
      </c>
      <c r="C103" s="312"/>
      <c r="D103" s="312"/>
      <c r="E103" s="308"/>
      <c r="F103" s="309" t="str">
        <f t="shared" si="4"/>
        <v>否</v>
      </c>
      <c r="G103" s="292" t="str">
        <f t="shared" si="5"/>
        <v>项</v>
      </c>
    </row>
    <row r="104" s="284" customFormat="1" ht="38.1" customHeight="1" spans="1:7">
      <c r="A104" s="310" t="s">
        <v>2697</v>
      </c>
      <c r="B104" s="311" t="s">
        <v>2698</v>
      </c>
      <c r="C104" s="312">
        <v>15</v>
      </c>
      <c r="D104" s="312">
        <v>116</v>
      </c>
      <c r="E104" s="313">
        <f>(D104-C104)/C104</f>
        <v>6.733</v>
      </c>
      <c r="F104" s="309" t="str">
        <f t="shared" si="4"/>
        <v>是</v>
      </c>
      <c r="G104" s="292" t="str">
        <f t="shared" si="5"/>
        <v>项</v>
      </c>
    </row>
    <row r="105" s="284" customFormat="1" ht="38.1" customHeight="1" spans="1:7">
      <c r="A105" s="310" t="s">
        <v>2699</v>
      </c>
      <c r="B105" s="311" t="s">
        <v>2700</v>
      </c>
      <c r="C105" s="312">
        <f>SUM(C106:C109)</f>
        <v>0</v>
      </c>
      <c r="D105" s="312">
        <f>SUM(D106:D109)</f>
        <v>0</v>
      </c>
      <c r="E105" s="308"/>
      <c r="F105" s="309" t="str">
        <f t="shared" si="4"/>
        <v>否</v>
      </c>
      <c r="G105" s="292" t="str">
        <f t="shared" si="5"/>
        <v>款</v>
      </c>
    </row>
    <row r="106" ht="38.1" customHeight="1" spans="1:7">
      <c r="A106" s="310" t="s">
        <v>2701</v>
      </c>
      <c r="B106" s="311" t="s">
        <v>2571</v>
      </c>
      <c r="C106" s="312">
        <v>0</v>
      </c>
      <c r="D106" s="312">
        <v>0</v>
      </c>
      <c r="E106" s="308"/>
      <c r="F106" s="309" t="str">
        <f t="shared" si="4"/>
        <v>否</v>
      </c>
      <c r="G106" s="292" t="str">
        <f t="shared" si="5"/>
        <v>项</v>
      </c>
    </row>
    <row r="107" s="284" customFormat="1" ht="38.1" customHeight="1" spans="1:7">
      <c r="A107" s="310" t="s">
        <v>2702</v>
      </c>
      <c r="B107" s="311" t="s">
        <v>2694</v>
      </c>
      <c r="C107" s="312">
        <v>0</v>
      </c>
      <c r="D107" s="312">
        <v>0</v>
      </c>
      <c r="E107" s="308"/>
      <c r="F107" s="309" t="str">
        <f t="shared" si="4"/>
        <v>否</v>
      </c>
      <c r="G107" s="292" t="str">
        <f t="shared" si="5"/>
        <v>项</v>
      </c>
    </row>
    <row r="108" s="284" customFormat="1" ht="38.1" customHeight="1" spans="1:7">
      <c r="A108" s="310" t="s">
        <v>2703</v>
      </c>
      <c r="B108" s="311" t="s">
        <v>2704</v>
      </c>
      <c r="C108" s="312">
        <v>0</v>
      </c>
      <c r="D108" s="312">
        <v>0</v>
      </c>
      <c r="E108" s="308"/>
      <c r="F108" s="309" t="str">
        <f t="shared" si="4"/>
        <v>否</v>
      </c>
      <c r="G108" s="292" t="str">
        <f t="shared" si="5"/>
        <v>项</v>
      </c>
    </row>
    <row r="109" s="284" customFormat="1" ht="38.1" customHeight="1" spans="1:7">
      <c r="A109" s="310" t="s">
        <v>2705</v>
      </c>
      <c r="B109" s="311" t="s">
        <v>2706</v>
      </c>
      <c r="C109" s="312">
        <v>0</v>
      </c>
      <c r="D109" s="312">
        <v>0</v>
      </c>
      <c r="E109" s="308"/>
      <c r="F109" s="309" t="str">
        <f t="shared" si="4"/>
        <v>否</v>
      </c>
      <c r="G109" s="292" t="str">
        <f t="shared" si="5"/>
        <v>项</v>
      </c>
    </row>
    <row r="110" ht="38.1" customHeight="1" spans="1:7">
      <c r="A110" s="310" t="s">
        <v>2707</v>
      </c>
      <c r="B110" s="311" t="s">
        <v>2708</v>
      </c>
      <c r="C110" s="312"/>
      <c r="D110" s="312"/>
      <c r="E110" s="308"/>
      <c r="F110" s="309" t="str">
        <f t="shared" si="4"/>
        <v>否</v>
      </c>
      <c r="G110" s="292" t="str">
        <f t="shared" si="5"/>
        <v>款</v>
      </c>
    </row>
    <row r="111" s="284" customFormat="1" ht="38.1" customHeight="1" spans="1:7">
      <c r="A111" s="310" t="s">
        <v>2709</v>
      </c>
      <c r="B111" s="311" t="s">
        <v>2710</v>
      </c>
      <c r="C111" s="312">
        <v>0</v>
      </c>
      <c r="D111" s="312">
        <v>0</v>
      </c>
      <c r="E111" s="308"/>
      <c r="F111" s="309" t="str">
        <f t="shared" si="4"/>
        <v>否</v>
      </c>
      <c r="G111" s="292" t="str">
        <f t="shared" si="5"/>
        <v>项</v>
      </c>
    </row>
    <row r="112" s="284" customFormat="1" ht="38.1" customHeight="1" spans="1:7">
      <c r="A112" s="310" t="s">
        <v>2711</v>
      </c>
      <c r="B112" s="311" t="s">
        <v>2712</v>
      </c>
      <c r="C112" s="312">
        <v>0</v>
      </c>
      <c r="D112" s="312">
        <v>0</v>
      </c>
      <c r="E112" s="308"/>
      <c r="F112" s="309" t="str">
        <f t="shared" si="4"/>
        <v>否</v>
      </c>
      <c r="G112" s="292" t="str">
        <f t="shared" si="5"/>
        <v>项</v>
      </c>
    </row>
    <row r="113" s="284" customFormat="1" ht="38.1" customHeight="1" spans="1:7">
      <c r="A113" s="310" t="s">
        <v>2713</v>
      </c>
      <c r="B113" s="311" t="s">
        <v>2714</v>
      </c>
      <c r="C113" s="312">
        <v>0</v>
      </c>
      <c r="D113" s="312">
        <v>0</v>
      </c>
      <c r="E113" s="308"/>
      <c r="F113" s="309" t="str">
        <f t="shared" si="4"/>
        <v>否</v>
      </c>
      <c r="G113" s="292" t="str">
        <f t="shared" si="5"/>
        <v>项</v>
      </c>
    </row>
    <row r="114" ht="38.1" customHeight="1" spans="1:7">
      <c r="A114" s="310" t="s">
        <v>2715</v>
      </c>
      <c r="B114" s="311" t="s">
        <v>2716</v>
      </c>
      <c r="C114" s="312"/>
      <c r="D114" s="312"/>
      <c r="E114" s="308"/>
      <c r="F114" s="309" t="str">
        <f t="shared" si="4"/>
        <v>否</v>
      </c>
      <c r="G114" s="292" t="str">
        <f t="shared" si="5"/>
        <v>项</v>
      </c>
    </row>
    <row r="115" s="284" customFormat="1" ht="38.1" customHeight="1" spans="1:7">
      <c r="A115" s="319">
        <v>21370</v>
      </c>
      <c r="B115" s="311" t="s">
        <v>2717</v>
      </c>
      <c r="C115" s="312"/>
      <c r="D115" s="312"/>
      <c r="E115" s="308"/>
      <c r="F115" s="309" t="str">
        <f t="shared" si="4"/>
        <v>否</v>
      </c>
      <c r="G115" s="292" t="str">
        <f t="shared" si="5"/>
        <v>款</v>
      </c>
    </row>
    <row r="116" s="284" customFormat="1" ht="38.1" customHeight="1" spans="1:7">
      <c r="A116" s="319">
        <v>2137001</v>
      </c>
      <c r="B116" s="311" t="s">
        <v>2571</v>
      </c>
      <c r="C116" s="312"/>
      <c r="D116" s="312"/>
      <c r="E116" s="308"/>
      <c r="F116" s="309" t="str">
        <f t="shared" si="4"/>
        <v>否</v>
      </c>
      <c r="G116" s="292" t="str">
        <f t="shared" si="5"/>
        <v>项</v>
      </c>
    </row>
    <row r="117" ht="38.1" customHeight="1" spans="1:7">
      <c r="A117" s="319">
        <v>2137099</v>
      </c>
      <c r="B117" s="311" t="s">
        <v>2718</v>
      </c>
      <c r="C117" s="312"/>
      <c r="D117" s="312"/>
      <c r="E117" s="308"/>
      <c r="F117" s="309" t="str">
        <f t="shared" si="4"/>
        <v>否</v>
      </c>
      <c r="G117" s="292" t="str">
        <f t="shared" si="5"/>
        <v>项</v>
      </c>
    </row>
    <row r="118" s="284" customFormat="1" ht="38.1" customHeight="1" spans="1:7">
      <c r="A118" s="319">
        <v>21371</v>
      </c>
      <c r="B118" s="311" t="s">
        <v>2719</v>
      </c>
      <c r="C118" s="312">
        <f>SUM(C119:C122)</f>
        <v>0</v>
      </c>
      <c r="D118" s="312">
        <f>SUM(D119:D122)</f>
        <v>0</v>
      </c>
      <c r="E118" s="308"/>
      <c r="F118" s="309" t="str">
        <f t="shared" si="4"/>
        <v>否</v>
      </c>
      <c r="G118" s="292" t="str">
        <f t="shared" si="5"/>
        <v>款</v>
      </c>
    </row>
    <row r="119" ht="38.1" customHeight="1" spans="1:7">
      <c r="A119" s="319">
        <v>2137101</v>
      </c>
      <c r="B119" s="311" t="s">
        <v>2710</v>
      </c>
      <c r="C119" s="312">
        <v>0</v>
      </c>
      <c r="D119" s="312">
        <v>0</v>
      </c>
      <c r="E119" s="308"/>
      <c r="F119" s="309" t="str">
        <f t="shared" si="4"/>
        <v>否</v>
      </c>
      <c r="G119" s="292" t="str">
        <f t="shared" si="5"/>
        <v>项</v>
      </c>
    </row>
    <row r="120" s="284" customFormat="1" ht="38.1" customHeight="1" spans="1:7">
      <c r="A120" s="319">
        <v>2137102</v>
      </c>
      <c r="B120" s="311" t="s">
        <v>2720</v>
      </c>
      <c r="C120" s="312">
        <v>0</v>
      </c>
      <c r="D120" s="312">
        <v>0</v>
      </c>
      <c r="E120" s="308"/>
      <c r="F120" s="309" t="str">
        <f t="shared" si="4"/>
        <v>否</v>
      </c>
      <c r="G120" s="292" t="str">
        <f t="shared" si="5"/>
        <v>项</v>
      </c>
    </row>
    <row r="121" s="284" customFormat="1" ht="38.1" customHeight="1" spans="1:7">
      <c r="A121" s="319">
        <v>2137103</v>
      </c>
      <c r="B121" s="311" t="s">
        <v>2714</v>
      </c>
      <c r="C121" s="312">
        <v>0</v>
      </c>
      <c r="D121" s="312">
        <v>0</v>
      </c>
      <c r="E121" s="308"/>
      <c r="F121" s="309" t="str">
        <f t="shared" si="4"/>
        <v>否</v>
      </c>
      <c r="G121" s="292" t="str">
        <f t="shared" si="5"/>
        <v>项</v>
      </c>
    </row>
    <row r="122" s="284" customFormat="1" ht="38.1" customHeight="1" spans="1:7">
      <c r="A122" s="319">
        <v>2137199</v>
      </c>
      <c r="B122" s="311" t="s">
        <v>2721</v>
      </c>
      <c r="C122" s="312">
        <v>0</v>
      </c>
      <c r="D122" s="312">
        <v>0</v>
      </c>
      <c r="E122" s="308"/>
      <c r="F122" s="309" t="str">
        <f t="shared" si="4"/>
        <v>否</v>
      </c>
      <c r="G122" s="292" t="str">
        <f t="shared" si="5"/>
        <v>项</v>
      </c>
    </row>
    <row r="123" s="284" customFormat="1" ht="38.1" customHeight="1" spans="1:7">
      <c r="A123" s="305" t="s">
        <v>94</v>
      </c>
      <c r="B123" s="306" t="s">
        <v>2722</v>
      </c>
      <c r="C123" s="307"/>
      <c r="D123" s="307"/>
      <c r="E123" s="308"/>
      <c r="F123" s="309" t="str">
        <f t="shared" si="4"/>
        <v>是</v>
      </c>
      <c r="G123" s="292" t="str">
        <f t="shared" si="5"/>
        <v>类</v>
      </c>
    </row>
    <row r="124" s="284" customFormat="1" ht="38.1" customHeight="1" spans="1:7">
      <c r="A124" s="310" t="s">
        <v>2723</v>
      </c>
      <c r="B124" s="311" t="s">
        <v>2724</v>
      </c>
      <c r="C124" s="312">
        <f>SUM(C125:C128)</f>
        <v>0</v>
      </c>
      <c r="D124" s="312">
        <f>SUM(D125:D128)</f>
        <v>0</v>
      </c>
      <c r="E124" s="308"/>
      <c r="F124" s="309" t="str">
        <f t="shared" si="4"/>
        <v>否</v>
      </c>
      <c r="G124" s="292" t="str">
        <f t="shared" si="5"/>
        <v>款</v>
      </c>
    </row>
    <row r="125" ht="38.1" customHeight="1" spans="1:7">
      <c r="A125" s="310" t="s">
        <v>2725</v>
      </c>
      <c r="B125" s="311" t="s">
        <v>2726</v>
      </c>
      <c r="C125" s="312">
        <v>0</v>
      </c>
      <c r="D125" s="312">
        <v>0</v>
      </c>
      <c r="E125" s="308"/>
      <c r="F125" s="309" t="str">
        <f t="shared" si="4"/>
        <v>否</v>
      </c>
      <c r="G125" s="292" t="str">
        <f t="shared" si="5"/>
        <v>项</v>
      </c>
    </row>
    <row r="126" s="284" customFormat="1" ht="38.1" customHeight="1" spans="1:7">
      <c r="A126" s="310" t="s">
        <v>2727</v>
      </c>
      <c r="B126" s="311" t="s">
        <v>2728</v>
      </c>
      <c r="C126" s="312">
        <v>0</v>
      </c>
      <c r="D126" s="312">
        <v>0</v>
      </c>
      <c r="E126" s="308"/>
      <c r="F126" s="309" t="str">
        <f t="shared" si="4"/>
        <v>否</v>
      </c>
      <c r="G126" s="292" t="str">
        <f t="shared" si="5"/>
        <v>项</v>
      </c>
    </row>
    <row r="127" s="284" customFormat="1" ht="38.1" customHeight="1" spans="1:7">
      <c r="A127" s="310" t="s">
        <v>2729</v>
      </c>
      <c r="B127" s="311" t="s">
        <v>2730</v>
      </c>
      <c r="C127" s="312">
        <v>0</v>
      </c>
      <c r="D127" s="312">
        <v>0</v>
      </c>
      <c r="E127" s="308"/>
      <c r="F127" s="309" t="str">
        <f t="shared" si="4"/>
        <v>否</v>
      </c>
      <c r="G127" s="292" t="str">
        <f t="shared" si="5"/>
        <v>项</v>
      </c>
    </row>
    <row r="128" s="284" customFormat="1" ht="38.1" customHeight="1" spans="1:7">
      <c r="A128" s="310" t="s">
        <v>2731</v>
      </c>
      <c r="B128" s="311" t="s">
        <v>2732</v>
      </c>
      <c r="C128" s="312">
        <v>0</v>
      </c>
      <c r="D128" s="312">
        <v>0</v>
      </c>
      <c r="E128" s="308"/>
      <c r="F128" s="309" t="str">
        <f t="shared" si="4"/>
        <v>否</v>
      </c>
      <c r="G128" s="292" t="str">
        <f t="shared" si="5"/>
        <v>项</v>
      </c>
    </row>
    <row r="129" ht="38.1" customHeight="1" spans="1:7">
      <c r="A129" s="310" t="s">
        <v>2733</v>
      </c>
      <c r="B129" s="311" t="s">
        <v>2734</v>
      </c>
      <c r="C129" s="312">
        <f>SUM(C130:C133)</f>
        <v>0</v>
      </c>
      <c r="D129" s="312">
        <f>SUM(D130:D133)</f>
        <v>0</v>
      </c>
      <c r="E129" s="308"/>
      <c r="F129" s="309" t="str">
        <f t="shared" si="4"/>
        <v>否</v>
      </c>
      <c r="G129" s="292" t="str">
        <f t="shared" si="5"/>
        <v>款</v>
      </c>
    </row>
    <row r="130" ht="38.1" customHeight="1" spans="1:7">
      <c r="A130" s="310" t="s">
        <v>2735</v>
      </c>
      <c r="B130" s="311" t="s">
        <v>2730</v>
      </c>
      <c r="C130" s="312">
        <v>0</v>
      </c>
      <c r="D130" s="312">
        <v>0</v>
      </c>
      <c r="E130" s="308"/>
      <c r="F130" s="309" t="str">
        <f t="shared" si="4"/>
        <v>否</v>
      </c>
      <c r="G130" s="292" t="str">
        <f t="shared" si="5"/>
        <v>项</v>
      </c>
    </row>
    <row r="131" s="284" customFormat="1" ht="38.1" customHeight="1" spans="1:7">
      <c r="A131" s="310" t="s">
        <v>2736</v>
      </c>
      <c r="B131" s="311" t="s">
        <v>2737</v>
      </c>
      <c r="C131" s="312">
        <v>0</v>
      </c>
      <c r="D131" s="312">
        <v>0</v>
      </c>
      <c r="E131" s="308"/>
      <c r="F131" s="309" t="str">
        <f t="shared" si="4"/>
        <v>否</v>
      </c>
      <c r="G131" s="292" t="str">
        <f t="shared" si="5"/>
        <v>项</v>
      </c>
    </row>
    <row r="132" ht="38.1" customHeight="1" spans="1:7">
      <c r="A132" s="310" t="s">
        <v>2738</v>
      </c>
      <c r="B132" s="311" t="s">
        <v>2739</v>
      </c>
      <c r="C132" s="312">
        <v>0</v>
      </c>
      <c r="D132" s="312">
        <v>0</v>
      </c>
      <c r="E132" s="308"/>
      <c r="F132" s="309" t="str">
        <f t="shared" si="4"/>
        <v>否</v>
      </c>
      <c r="G132" s="292" t="str">
        <f t="shared" si="5"/>
        <v>项</v>
      </c>
    </row>
    <row r="133" ht="38.1" customHeight="1" spans="1:7">
      <c r="A133" s="310" t="s">
        <v>2740</v>
      </c>
      <c r="B133" s="311" t="s">
        <v>2741</v>
      </c>
      <c r="C133" s="312">
        <v>0</v>
      </c>
      <c r="D133" s="312">
        <v>0</v>
      </c>
      <c r="E133" s="308"/>
      <c r="F133" s="309" t="str">
        <f t="shared" ref="F133:F196" si="6">IF(LEN(A133)=3,"是",IF(B133&lt;&gt;"",IF(SUM(C133:D133)&lt;&gt;0,"是","否"),"是"))</f>
        <v>否</v>
      </c>
      <c r="G133" s="292" t="str">
        <f t="shared" ref="G133:G196" si="7">IF(LEN(A133)=3,"类",IF(LEN(A133)=5,"款","项"))</f>
        <v>项</v>
      </c>
    </row>
    <row r="134" s="284" customFormat="1" ht="38.1" customHeight="1" spans="1:7">
      <c r="A134" s="310" t="s">
        <v>2742</v>
      </c>
      <c r="B134" s="311" t="s">
        <v>2743</v>
      </c>
      <c r="C134" s="312"/>
      <c r="D134" s="312"/>
      <c r="E134" s="308"/>
      <c r="F134" s="309" t="str">
        <f t="shared" si="6"/>
        <v>否</v>
      </c>
      <c r="G134" s="292" t="str">
        <f t="shared" si="7"/>
        <v>款</v>
      </c>
    </row>
    <row r="135" s="284" customFormat="1" ht="38.1" customHeight="1" spans="1:7">
      <c r="A135" s="310" t="s">
        <v>2744</v>
      </c>
      <c r="B135" s="311" t="s">
        <v>2745</v>
      </c>
      <c r="C135" s="312"/>
      <c r="D135" s="312"/>
      <c r="E135" s="308"/>
      <c r="F135" s="309" t="str">
        <f t="shared" si="6"/>
        <v>否</v>
      </c>
      <c r="G135" s="292" t="str">
        <f t="shared" si="7"/>
        <v>项</v>
      </c>
    </row>
    <row r="136" s="284" customFormat="1" ht="38.1" customHeight="1" spans="1:7">
      <c r="A136" s="310" t="s">
        <v>2746</v>
      </c>
      <c r="B136" s="311" t="s">
        <v>2747</v>
      </c>
      <c r="C136" s="312"/>
      <c r="D136" s="312"/>
      <c r="E136" s="308"/>
      <c r="F136" s="309" t="str">
        <f t="shared" si="6"/>
        <v>否</v>
      </c>
      <c r="G136" s="292" t="str">
        <f t="shared" si="7"/>
        <v>项</v>
      </c>
    </row>
    <row r="137" s="284" customFormat="1" ht="38.1" customHeight="1" spans="1:7">
      <c r="A137" s="310" t="s">
        <v>2748</v>
      </c>
      <c r="B137" s="311" t="s">
        <v>2749</v>
      </c>
      <c r="C137" s="312"/>
      <c r="D137" s="312"/>
      <c r="E137" s="308"/>
      <c r="F137" s="309" t="str">
        <f t="shared" si="6"/>
        <v>否</v>
      </c>
      <c r="G137" s="292" t="str">
        <f t="shared" si="7"/>
        <v>项</v>
      </c>
    </row>
    <row r="138" s="284" customFormat="1" ht="38.1" customHeight="1" spans="1:7">
      <c r="A138" s="310" t="s">
        <v>2750</v>
      </c>
      <c r="B138" s="311" t="s">
        <v>2751</v>
      </c>
      <c r="C138" s="312">
        <v>0</v>
      </c>
      <c r="D138" s="312">
        <v>0</v>
      </c>
      <c r="E138" s="308"/>
      <c r="F138" s="309" t="str">
        <f t="shared" si="6"/>
        <v>否</v>
      </c>
      <c r="G138" s="292" t="str">
        <f t="shared" si="7"/>
        <v>项</v>
      </c>
    </row>
    <row r="139" s="284" customFormat="1" ht="38.1" customHeight="1" spans="1:7">
      <c r="A139" s="310" t="s">
        <v>2752</v>
      </c>
      <c r="B139" s="311" t="s">
        <v>2753</v>
      </c>
      <c r="C139" s="312"/>
      <c r="D139" s="312"/>
      <c r="E139" s="308"/>
      <c r="F139" s="309" t="str">
        <f t="shared" si="6"/>
        <v>否</v>
      </c>
      <c r="G139" s="292" t="str">
        <f t="shared" si="7"/>
        <v>款</v>
      </c>
    </row>
    <row r="140" s="284" customFormat="1" ht="38.1" customHeight="1" spans="1:7">
      <c r="A140" s="310" t="s">
        <v>2754</v>
      </c>
      <c r="B140" s="311" t="s">
        <v>2755</v>
      </c>
      <c r="C140" s="312">
        <v>0</v>
      </c>
      <c r="D140" s="312">
        <v>0</v>
      </c>
      <c r="E140" s="308"/>
      <c r="F140" s="309" t="str">
        <f t="shared" si="6"/>
        <v>否</v>
      </c>
      <c r="G140" s="292" t="str">
        <f t="shared" si="7"/>
        <v>项</v>
      </c>
    </row>
    <row r="141" s="284" customFormat="1" ht="38.1" customHeight="1" spans="1:7">
      <c r="A141" s="310" t="s">
        <v>2756</v>
      </c>
      <c r="B141" s="311" t="s">
        <v>2757</v>
      </c>
      <c r="C141" s="312">
        <v>0</v>
      </c>
      <c r="D141" s="312">
        <v>0</v>
      </c>
      <c r="E141" s="308"/>
      <c r="F141" s="309" t="str">
        <f t="shared" si="6"/>
        <v>否</v>
      </c>
      <c r="G141" s="292" t="str">
        <f t="shared" si="7"/>
        <v>项</v>
      </c>
    </row>
    <row r="142" s="284" customFormat="1" ht="38.1" customHeight="1" spans="1:7">
      <c r="A142" s="310" t="s">
        <v>2758</v>
      </c>
      <c r="B142" s="311" t="s">
        <v>2759</v>
      </c>
      <c r="C142" s="312">
        <v>0</v>
      </c>
      <c r="D142" s="312">
        <v>0</v>
      </c>
      <c r="E142" s="308"/>
      <c r="F142" s="309" t="str">
        <f t="shared" si="6"/>
        <v>否</v>
      </c>
      <c r="G142" s="292" t="str">
        <f t="shared" si="7"/>
        <v>项</v>
      </c>
    </row>
    <row r="143" s="284" customFormat="1" ht="38.1" customHeight="1" spans="1:7">
      <c r="A143" s="310" t="s">
        <v>2760</v>
      </c>
      <c r="B143" s="311" t="s">
        <v>2761</v>
      </c>
      <c r="C143" s="312">
        <v>0</v>
      </c>
      <c r="D143" s="312">
        <v>0</v>
      </c>
      <c r="E143" s="308"/>
      <c r="F143" s="309" t="str">
        <f t="shared" si="6"/>
        <v>否</v>
      </c>
      <c r="G143" s="292" t="str">
        <f t="shared" si="7"/>
        <v>项</v>
      </c>
    </row>
    <row r="144" s="284" customFormat="1" ht="38.1" customHeight="1" spans="1:7">
      <c r="A144" s="310" t="s">
        <v>2762</v>
      </c>
      <c r="B144" s="311" t="s">
        <v>2763</v>
      </c>
      <c r="C144" s="312">
        <v>0</v>
      </c>
      <c r="D144" s="312">
        <v>0</v>
      </c>
      <c r="E144" s="308"/>
      <c r="F144" s="309" t="str">
        <f t="shared" si="6"/>
        <v>否</v>
      </c>
      <c r="G144" s="292" t="str">
        <f t="shared" si="7"/>
        <v>项</v>
      </c>
    </row>
    <row r="145" s="284" customFormat="1" ht="38.1" customHeight="1" spans="1:7">
      <c r="A145" s="310" t="s">
        <v>2764</v>
      </c>
      <c r="B145" s="311" t="s">
        <v>2765</v>
      </c>
      <c r="C145" s="312">
        <v>0</v>
      </c>
      <c r="D145" s="312">
        <v>0</v>
      </c>
      <c r="E145" s="308"/>
      <c r="F145" s="309" t="str">
        <f t="shared" si="6"/>
        <v>否</v>
      </c>
      <c r="G145" s="292" t="str">
        <f t="shared" si="7"/>
        <v>项</v>
      </c>
    </row>
    <row r="146" s="284" customFormat="1" ht="38.1" customHeight="1" spans="1:7">
      <c r="A146" s="310" t="s">
        <v>2766</v>
      </c>
      <c r="B146" s="311" t="s">
        <v>2767</v>
      </c>
      <c r="C146" s="312">
        <v>0</v>
      </c>
      <c r="D146" s="312">
        <v>0</v>
      </c>
      <c r="E146" s="308"/>
      <c r="F146" s="309" t="str">
        <f t="shared" si="6"/>
        <v>否</v>
      </c>
      <c r="G146" s="292" t="str">
        <f t="shared" si="7"/>
        <v>项</v>
      </c>
    </row>
    <row r="147" s="284" customFormat="1" ht="38.1" customHeight="1" spans="1:7">
      <c r="A147" s="310" t="s">
        <v>2768</v>
      </c>
      <c r="B147" s="311" t="s">
        <v>2769</v>
      </c>
      <c r="C147" s="312">
        <v>0</v>
      </c>
      <c r="D147" s="312"/>
      <c r="E147" s="308"/>
      <c r="F147" s="309" t="str">
        <f t="shared" si="6"/>
        <v>否</v>
      </c>
      <c r="G147" s="292" t="str">
        <f t="shared" si="7"/>
        <v>项</v>
      </c>
    </row>
    <row r="148" s="284" customFormat="1" ht="38.1" customHeight="1" spans="1:7">
      <c r="A148" s="310" t="s">
        <v>2770</v>
      </c>
      <c r="B148" s="311" t="s">
        <v>2771</v>
      </c>
      <c r="C148" s="312">
        <f>SUM(C149:C154)</f>
        <v>0</v>
      </c>
      <c r="D148" s="312">
        <f>SUM(D149:D154)</f>
        <v>0</v>
      </c>
      <c r="E148" s="308"/>
      <c r="F148" s="309" t="str">
        <f t="shared" si="6"/>
        <v>否</v>
      </c>
      <c r="G148" s="292" t="str">
        <f t="shared" si="7"/>
        <v>款</v>
      </c>
    </row>
    <row r="149" s="284" customFormat="1" ht="38.1" customHeight="1" spans="1:7">
      <c r="A149" s="310" t="s">
        <v>2772</v>
      </c>
      <c r="B149" s="311" t="s">
        <v>2773</v>
      </c>
      <c r="C149" s="312">
        <v>0</v>
      </c>
      <c r="D149" s="312">
        <v>0</v>
      </c>
      <c r="E149" s="308"/>
      <c r="F149" s="309" t="str">
        <f t="shared" si="6"/>
        <v>否</v>
      </c>
      <c r="G149" s="292" t="str">
        <f t="shared" si="7"/>
        <v>项</v>
      </c>
    </row>
    <row r="150" s="284" customFormat="1" ht="38.1" customHeight="1" spans="1:7">
      <c r="A150" s="310" t="s">
        <v>2774</v>
      </c>
      <c r="B150" s="311" t="s">
        <v>2775</v>
      </c>
      <c r="C150" s="312">
        <v>0</v>
      </c>
      <c r="D150" s="312">
        <v>0</v>
      </c>
      <c r="E150" s="308"/>
      <c r="F150" s="309" t="str">
        <f t="shared" si="6"/>
        <v>否</v>
      </c>
      <c r="G150" s="292" t="str">
        <f t="shared" si="7"/>
        <v>项</v>
      </c>
    </row>
    <row r="151" ht="38.1" customHeight="1" spans="1:7">
      <c r="A151" s="310" t="s">
        <v>2776</v>
      </c>
      <c r="B151" s="311" t="s">
        <v>2777</v>
      </c>
      <c r="C151" s="312">
        <v>0</v>
      </c>
      <c r="D151" s="312">
        <v>0</v>
      </c>
      <c r="E151" s="308"/>
      <c r="F151" s="309" t="str">
        <f t="shared" si="6"/>
        <v>否</v>
      </c>
      <c r="G151" s="292" t="str">
        <f t="shared" si="7"/>
        <v>项</v>
      </c>
    </row>
    <row r="152" ht="38.1" customHeight="1" spans="1:7">
      <c r="A152" s="310" t="s">
        <v>2778</v>
      </c>
      <c r="B152" s="311" t="s">
        <v>2779</v>
      </c>
      <c r="C152" s="312">
        <v>0</v>
      </c>
      <c r="D152" s="312">
        <v>0</v>
      </c>
      <c r="E152" s="308"/>
      <c r="F152" s="309" t="str">
        <f t="shared" si="6"/>
        <v>否</v>
      </c>
      <c r="G152" s="292" t="str">
        <f t="shared" si="7"/>
        <v>项</v>
      </c>
    </row>
    <row r="153" s="284" customFormat="1" ht="38.1" customHeight="1" spans="1:7">
      <c r="A153" s="310" t="s">
        <v>2780</v>
      </c>
      <c r="B153" s="311" t="s">
        <v>2781</v>
      </c>
      <c r="C153" s="312">
        <v>0</v>
      </c>
      <c r="D153" s="312">
        <v>0</v>
      </c>
      <c r="E153" s="308"/>
      <c r="F153" s="309" t="str">
        <f t="shared" si="6"/>
        <v>否</v>
      </c>
      <c r="G153" s="292" t="str">
        <f t="shared" si="7"/>
        <v>项</v>
      </c>
    </row>
    <row r="154" ht="38.1" customHeight="1" spans="1:7">
      <c r="A154" s="310" t="s">
        <v>2782</v>
      </c>
      <c r="B154" s="311" t="s">
        <v>2783</v>
      </c>
      <c r="C154" s="312">
        <v>0</v>
      </c>
      <c r="D154" s="312">
        <v>0</v>
      </c>
      <c r="E154" s="308"/>
      <c r="F154" s="309" t="str">
        <f t="shared" si="6"/>
        <v>否</v>
      </c>
      <c r="G154" s="292" t="str">
        <f t="shared" si="7"/>
        <v>项</v>
      </c>
    </row>
    <row r="155" ht="38.1" customHeight="1" spans="1:7">
      <c r="A155" s="310" t="s">
        <v>2784</v>
      </c>
      <c r="B155" s="311" t="s">
        <v>2785</v>
      </c>
      <c r="C155" s="312"/>
      <c r="D155" s="312"/>
      <c r="E155" s="308"/>
      <c r="F155" s="309" t="str">
        <f t="shared" si="6"/>
        <v>否</v>
      </c>
      <c r="G155" s="292" t="str">
        <f t="shared" si="7"/>
        <v>款</v>
      </c>
    </row>
    <row r="156" s="284" customFormat="1" ht="38.1" customHeight="1" spans="1:7">
      <c r="A156" s="310" t="s">
        <v>2786</v>
      </c>
      <c r="B156" s="311" t="s">
        <v>2787</v>
      </c>
      <c r="C156" s="312"/>
      <c r="D156" s="312"/>
      <c r="E156" s="308"/>
      <c r="F156" s="309" t="str">
        <f t="shared" si="6"/>
        <v>否</v>
      </c>
      <c r="G156" s="292" t="str">
        <f t="shared" si="7"/>
        <v>项</v>
      </c>
    </row>
    <row r="157" s="284" customFormat="1" ht="38.1" customHeight="1" spans="1:7">
      <c r="A157" s="310" t="s">
        <v>2788</v>
      </c>
      <c r="B157" s="311" t="s">
        <v>2789</v>
      </c>
      <c r="C157" s="312"/>
      <c r="D157" s="312"/>
      <c r="E157" s="308"/>
      <c r="F157" s="309" t="str">
        <f t="shared" si="6"/>
        <v>否</v>
      </c>
      <c r="G157" s="292" t="str">
        <f t="shared" si="7"/>
        <v>项</v>
      </c>
    </row>
    <row r="158" s="284" customFormat="1" ht="38.1" customHeight="1" spans="1:7">
      <c r="A158" s="310" t="s">
        <v>2790</v>
      </c>
      <c r="B158" s="311" t="s">
        <v>2791</v>
      </c>
      <c r="C158" s="312"/>
      <c r="D158" s="312"/>
      <c r="E158" s="308"/>
      <c r="F158" s="309" t="str">
        <f t="shared" si="6"/>
        <v>否</v>
      </c>
      <c r="G158" s="292" t="str">
        <f t="shared" si="7"/>
        <v>项</v>
      </c>
    </row>
    <row r="159" s="284" customFormat="1" ht="38.1" customHeight="1" spans="1:7">
      <c r="A159" s="310" t="s">
        <v>2792</v>
      </c>
      <c r="B159" s="311" t="s">
        <v>2793</v>
      </c>
      <c r="C159" s="312"/>
      <c r="D159" s="312"/>
      <c r="E159" s="308"/>
      <c r="F159" s="309" t="str">
        <f t="shared" si="6"/>
        <v>否</v>
      </c>
      <c r="G159" s="292" t="str">
        <f t="shared" si="7"/>
        <v>项</v>
      </c>
    </row>
    <row r="160" s="284" customFormat="1" ht="38.1" customHeight="1" spans="1:7">
      <c r="A160" s="310" t="s">
        <v>2794</v>
      </c>
      <c r="B160" s="311" t="s">
        <v>2795</v>
      </c>
      <c r="C160" s="312"/>
      <c r="D160" s="312"/>
      <c r="E160" s="308"/>
      <c r="F160" s="309" t="str">
        <f t="shared" si="6"/>
        <v>否</v>
      </c>
      <c r="G160" s="292" t="str">
        <f t="shared" si="7"/>
        <v>项</v>
      </c>
    </row>
    <row r="161" s="284" customFormat="1" ht="38.1" customHeight="1" spans="1:7">
      <c r="A161" s="310" t="s">
        <v>2796</v>
      </c>
      <c r="B161" s="311" t="s">
        <v>2797</v>
      </c>
      <c r="C161" s="312"/>
      <c r="D161" s="312"/>
      <c r="E161" s="308"/>
      <c r="F161" s="309" t="str">
        <f t="shared" si="6"/>
        <v>否</v>
      </c>
      <c r="G161" s="292" t="str">
        <f t="shared" si="7"/>
        <v>项</v>
      </c>
    </row>
    <row r="162" s="284" customFormat="1" ht="38.1" customHeight="1" spans="1:7">
      <c r="A162" s="310" t="s">
        <v>2798</v>
      </c>
      <c r="B162" s="311" t="s">
        <v>2799</v>
      </c>
      <c r="C162" s="312">
        <v>0</v>
      </c>
      <c r="D162" s="312">
        <v>0</v>
      </c>
      <c r="E162" s="308"/>
      <c r="F162" s="309" t="str">
        <f t="shared" si="6"/>
        <v>否</v>
      </c>
      <c r="G162" s="292" t="str">
        <f t="shared" si="7"/>
        <v>项</v>
      </c>
    </row>
    <row r="163" ht="38.1" customHeight="1" spans="1:7">
      <c r="A163" s="310" t="s">
        <v>2800</v>
      </c>
      <c r="B163" s="311" t="s">
        <v>2801</v>
      </c>
      <c r="C163" s="312">
        <v>0</v>
      </c>
      <c r="D163" s="312">
        <v>0</v>
      </c>
      <c r="E163" s="308"/>
      <c r="F163" s="309" t="str">
        <f t="shared" si="6"/>
        <v>否</v>
      </c>
      <c r="G163" s="292" t="str">
        <f t="shared" si="7"/>
        <v>项</v>
      </c>
    </row>
    <row r="164" ht="38.1" customHeight="1" spans="1:7">
      <c r="A164" s="310" t="s">
        <v>2802</v>
      </c>
      <c r="B164" s="311" t="s">
        <v>2803</v>
      </c>
      <c r="C164" s="312">
        <f>SUM(C165:C166)</f>
        <v>0</v>
      </c>
      <c r="D164" s="312">
        <f>SUM(D165:D166)</f>
        <v>0</v>
      </c>
      <c r="E164" s="308"/>
      <c r="F164" s="309" t="str">
        <f t="shared" si="6"/>
        <v>否</v>
      </c>
      <c r="G164" s="292" t="str">
        <f t="shared" si="7"/>
        <v>款</v>
      </c>
    </row>
    <row r="165" s="284" customFormat="1" ht="38.1" customHeight="1" spans="1:7">
      <c r="A165" s="310" t="s">
        <v>2804</v>
      </c>
      <c r="B165" s="311" t="s">
        <v>2726</v>
      </c>
      <c r="C165" s="312">
        <v>0</v>
      </c>
      <c r="D165" s="312">
        <v>0</v>
      </c>
      <c r="E165" s="308"/>
      <c r="F165" s="309" t="str">
        <f t="shared" si="6"/>
        <v>否</v>
      </c>
      <c r="G165" s="292" t="str">
        <f t="shared" si="7"/>
        <v>项</v>
      </c>
    </row>
    <row r="166" s="284" customFormat="1" ht="38.1" customHeight="1" spans="1:7">
      <c r="A166" s="310" t="s">
        <v>2805</v>
      </c>
      <c r="B166" s="311" t="s">
        <v>2806</v>
      </c>
      <c r="C166" s="312">
        <v>0</v>
      </c>
      <c r="D166" s="312">
        <v>0</v>
      </c>
      <c r="E166" s="308"/>
      <c r="F166" s="309" t="str">
        <f t="shared" si="6"/>
        <v>否</v>
      </c>
      <c r="G166" s="292" t="str">
        <f t="shared" si="7"/>
        <v>项</v>
      </c>
    </row>
    <row r="167" s="284" customFormat="1" ht="38.1" customHeight="1" spans="1:7">
      <c r="A167" s="310" t="s">
        <v>2807</v>
      </c>
      <c r="B167" s="311" t="s">
        <v>2808</v>
      </c>
      <c r="C167" s="312"/>
      <c r="D167" s="312"/>
      <c r="E167" s="308"/>
      <c r="F167" s="309" t="str">
        <f t="shared" si="6"/>
        <v>否</v>
      </c>
      <c r="G167" s="292" t="str">
        <f t="shared" si="7"/>
        <v>款</v>
      </c>
    </row>
    <row r="168" s="284" customFormat="1" ht="38.1" customHeight="1" spans="1:7">
      <c r="A168" s="310" t="s">
        <v>2809</v>
      </c>
      <c r="B168" s="311" t="s">
        <v>2726</v>
      </c>
      <c r="C168" s="312"/>
      <c r="D168" s="312"/>
      <c r="E168" s="308"/>
      <c r="F168" s="309" t="str">
        <f t="shared" si="6"/>
        <v>否</v>
      </c>
      <c r="G168" s="292" t="str">
        <f t="shared" si="7"/>
        <v>项</v>
      </c>
    </row>
    <row r="169" s="284" customFormat="1" ht="38.1" customHeight="1" spans="1:7">
      <c r="A169" s="310" t="s">
        <v>2810</v>
      </c>
      <c r="B169" s="311" t="s">
        <v>2811</v>
      </c>
      <c r="C169" s="312"/>
      <c r="D169" s="312"/>
      <c r="E169" s="308"/>
      <c r="F169" s="309" t="str">
        <f t="shared" si="6"/>
        <v>否</v>
      </c>
      <c r="G169" s="292" t="str">
        <f t="shared" si="7"/>
        <v>项</v>
      </c>
    </row>
    <row r="170" s="284" customFormat="1" ht="38.1" customHeight="1" spans="1:7">
      <c r="A170" s="310" t="s">
        <v>2812</v>
      </c>
      <c r="B170" s="311" t="s">
        <v>2813</v>
      </c>
      <c r="C170" s="312"/>
      <c r="D170" s="312"/>
      <c r="E170" s="308"/>
      <c r="F170" s="309" t="str">
        <f t="shared" si="6"/>
        <v>否</v>
      </c>
      <c r="G170" s="292" t="str">
        <f t="shared" si="7"/>
        <v>款</v>
      </c>
    </row>
    <row r="171" ht="38.1" customHeight="1" spans="1:7">
      <c r="A171" s="310" t="s">
        <v>2814</v>
      </c>
      <c r="B171" s="311" t="s">
        <v>2815</v>
      </c>
      <c r="C171" s="312"/>
      <c r="D171" s="312"/>
      <c r="E171" s="308"/>
      <c r="F171" s="309" t="str">
        <f t="shared" si="6"/>
        <v>否</v>
      </c>
      <c r="G171" s="292" t="str">
        <f t="shared" si="7"/>
        <v>款</v>
      </c>
    </row>
    <row r="172" ht="38.1" customHeight="1" spans="1:7">
      <c r="A172" s="310" t="s">
        <v>2816</v>
      </c>
      <c r="B172" s="311" t="s">
        <v>2745</v>
      </c>
      <c r="C172" s="312"/>
      <c r="D172" s="312"/>
      <c r="E172" s="308"/>
      <c r="F172" s="309" t="str">
        <f t="shared" si="6"/>
        <v>否</v>
      </c>
      <c r="G172" s="292" t="str">
        <f t="shared" si="7"/>
        <v>项</v>
      </c>
    </row>
    <row r="173" ht="38.1" customHeight="1" spans="1:7">
      <c r="A173" s="310" t="s">
        <v>2817</v>
      </c>
      <c r="B173" s="311" t="s">
        <v>2749</v>
      </c>
      <c r="C173" s="312"/>
      <c r="D173" s="312"/>
      <c r="E173" s="308"/>
      <c r="F173" s="309" t="str">
        <f t="shared" si="6"/>
        <v>否</v>
      </c>
      <c r="G173" s="292" t="str">
        <f t="shared" si="7"/>
        <v>项</v>
      </c>
    </row>
    <row r="174" s="284" customFormat="1" ht="38.1" customHeight="1" spans="1:7">
      <c r="A174" s="310" t="s">
        <v>2818</v>
      </c>
      <c r="B174" s="311" t="s">
        <v>2819</v>
      </c>
      <c r="C174" s="312"/>
      <c r="D174" s="312"/>
      <c r="E174" s="308"/>
      <c r="F174" s="309" t="str">
        <f t="shared" si="6"/>
        <v>否</v>
      </c>
      <c r="G174" s="292" t="str">
        <f t="shared" si="7"/>
        <v>项</v>
      </c>
    </row>
    <row r="175" ht="38.1" customHeight="1" spans="1:7">
      <c r="A175" s="305" t="s">
        <v>96</v>
      </c>
      <c r="B175" s="306" t="s">
        <v>2820</v>
      </c>
      <c r="C175" s="307"/>
      <c r="D175" s="307"/>
      <c r="E175" s="308"/>
      <c r="F175" s="309" t="str">
        <f t="shared" si="6"/>
        <v>是</v>
      </c>
      <c r="G175" s="292" t="str">
        <f t="shared" si="7"/>
        <v>类</v>
      </c>
    </row>
    <row r="176" ht="38.1" customHeight="1" spans="1:7">
      <c r="A176" s="310" t="s">
        <v>2821</v>
      </c>
      <c r="B176" s="311" t="s">
        <v>2822</v>
      </c>
      <c r="C176" s="312"/>
      <c r="D176" s="312"/>
      <c r="E176" s="308"/>
      <c r="F176" s="309" t="str">
        <f t="shared" si="6"/>
        <v>否</v>
      </c>
      <c r="G176" s="292" t="str">
        <f t="shared" si="7"/>
        <v>款</v>
      </c>
    </row>
    <row r="177" ht="38.1" customHeight="1" spans="1:7">
      <c r="A177" s="310" t="s">
        <v>2823</v>
      </c>
      <c r="B177" s="311" t="s">
        <v>2824</v>
      </c>
      <c r="C177" s="312"/>
      <c r="D177" s="312"/>
      <c r="E177" s="308"/>
      <c r="F177" s="309" t="str">
        <f t="shared" si="6"/>
        <v>否</v>
      </c>
      <c r="G177" s="292" t="str">
        <f t="shared" si="7"/>
        <v>项</v>
      </c>
    </row>
    <row r="178" s="284" customFormat="1" ht="38.1" customHeight="1" spans="1:7">
      <c r="A178" s="310" t="s">
        <v>2825</v>
      </c>
      <c r="B178" s="311" t="s">
        <v>2826</v>
      </c>
      <c r="C178" s="312"/>
      <c r="D178" s="312"/>
      <c r="E178" s="308"/>
      <c r="F178" s="309" t="str">
        <f t="shared" si="6"/>
        <v>否</v>
      </c>
      <c r="G178" s="292" t="str">
        <f t="shared" si="7"/>
        <v>项</v>
      </c>
    </row>
    <row r="179" s="284" customFormat="1" ht="38.1" customHeight="1" spans="1:7">
      <c r="A179" s="305" t="s">
        <v>118</v>
      </c>
      <c r="B179" s="306" t="s">
        <v>2827</v>
      </c>
      <c r="C179" s="307">
        <f>C180+C184+C193</f>
        <v>20346</v>
      </c>
      <c r="D179" s="307">
        <f>D180+D184+D193</f>
        <v>984</v>
      </c>
      <c r="E179" s="308">
        <f>(D179-C179)/C179</f>
        <v>-0.952</v>
      </c>
      <c r="F179" s="309" t="str">
        <f t="shared" si="6"/>
        <v>是</v>
      </c>
      <c r="G179" s="292" t="str">
        <f t="shared" si="7"/>
        <v>类</v>
      </c>
    </row>
    <row r="180" ht="38.1" customHeight="1" spans="1:7">
      <c r="A180" s="310" t="s">
        <v>2828</v>
      </c>
      <c r="B180" s="311" t="s">
        <v>2829</v>
      </c>
      <c r="C180" s="312">
        <f>C181+C182+C183</f>
        <v>20000</v>
      </c>
      <c r="D180" s="312">
        <f>D181+D182+D183</f>
        <v>0</v>
      </c>
      <c r="E180" s="313">
        <f>(D180-C180)/C180</f>
        <v>-1</v>
      </c>
      <c r="F180" s="309" t="str">
        <f t="shared" si="6"/>
        <v>是</v>
      </c>
      <c r="G180" s="292" t="str">
        <f t="shared" si="7"/>
        <v>款</v>
      </c>
    </row>
    <row r="181" ht="38.1" customHeight="1" spans="1:7">
      <c r="A181" s="310" t="s">
        <v>2830</v>
      </c>
      <c r="B181" s="311" t="s">
        <v>2831</v>
      </c>
      <c r="C181" s="312"/>
      <c r="D181" s="312"/>
      <c r="E181" s="313"/>
      <c r="F181" s="309" t="str">
        <f t="shared" si="6"/>
        <v>否</v>
      </c>
      <c r="G181" s="292" t="str">
        <f t="shared" si="7"/>
        <v>项</v>
      </c>
    </row>
    <row r="182" s="284" customFormat="1" ht="38.1" customHeight="1" spans="1:7">
      <c r="A182" s="310" t="s">
        <v>2832</v>
      </c>
      <c r="B182" s="311" t="s">
        <v>2833</v>
      </c>
      <c r="C182" s="312">
        <v>20000</v>
      </c>
      <c r="D182" s="312"/>
      <c r="E182" s="313">
        <f>(D182-C182)/C182</f>
        <v>-1</v>
      </c>
      <c r="F182" s="309" t="str">
        <f t="shared" si="6"/>
        <v>是</v>
      </c>
      <c r="G182" s="292" t="str">
        <f t="shared" si="7"/>
        <v>项</v>
      </c>
    </row>
    <row r="183" s="284" customFormat="1" ht="38.1" customHeight="1" spans="1:7">
      <c r="A183" s="310" t="s">
        <v>2834</v>
      </c>
      <c r="B183" s="311" t="s">
        <v>2835</v>
      </c>
      <c r="C183" s="312"/>
      <c r="D183" s="312"/>
      <c r="E183" s="313"/>
      <c r="F183" s="309" t="str">
        <f t="shared" si="6"/>
        <v>否</v>
      </c>
      <c r="G183" s="292" t="str">
        <f t="shared" si="7"/>
        <v>项</v>
      </c>
    </row>
    <row r="184" ht="38.1" customHeight="1" spans="1:7">
      <c r="A184" s="310" t="s">
        <v>2836</v>
      </c>
      <c r="B184" s="311" t="s">
        <v>2837</v>
      </c>
      <c r="C184" s="312"/>
      <c r="D184" s="312"/>
      <c r="E184" s="308"/>
      <c r="F184" s="309" t="str">
        <f t="shared" si="6"/>
        <v>否</v>
      </c>
      <c r="G184" s="292" t="str">
        <f t="shared" si="7"/>
        <v>款</v>
      </c>
    </row>
    <row r="185" s="284" customFormat="1" ht="38.1" customHeight="1" spans="1:7">
      <c r="A185" s="310" t="s">
        <v>2838</v>
      </c>
      <c r="B185" s="311" t="s">
        <v>2839</v>
      </c>
      <c r="C185" s="312"/>
      <c r="D185" s="312"/>
      <c r="E185" s="308"/>
      <c r="F185" s="309" t="str">
        <f t="shared" si="6"/>
        <v>否</v>
      </c>
      <c r="G185" s="292" t="str">
        <f t="shared" si="7"/>
        <v>项</v>
      </c>
    </row>
    <row r="186" ht="38.1" customHeight="1" spans="1:7">
      <c r="A186" s="310" t="s">
        <v>2840</v>
      </c>
      <c r="B186" s="311" t="s">
        <v>2841</v>
      </c>
      <c r="C186" s="312"/>
      <c r="D186" s="312"/>
      <c r="E186" s="308"/>
      <c r="F186" s="309" t="str">
        <f t="shared" si="6"/>
        <v>否</v>
      </c>
      <c r="G186" s="292" t="str">
        <f t="shared" si="7"/>
        <v>项</v>
      </c>
    </row>
    <row r="187" ht="38.1" customHeight="1" spans="1:7">
      <c r="A187" s="310" t="s">
        <v>2842</v>
      </c>
      <c r="B187" s="311" t="s">
        <v>2843</v>
      </c>
      <c r="C187" s="312"/>
      <c r="D187" s="312"/>
      <c r="E187" s="308"/>
      <c r="F187" s="309" t="str">
        <f t="shared" si="6"/>
        <v>否</v>
      </c>
      <c r="G187" s="292" t="str">
        <f t="shared" si="7"/>
        <v>项</v>
      </c>
    </row>
    <row r="188" ht="38.1" customHeight="1" spans="1:7">
      <c r="A188" s="310" t="s">
        <v>2844</v>
      </c>
      <c r="B188" s="311" t="s">
        <v>2845</v>
      </c>
      <c r="C188" s="312"/>
      <c r="D188" s="312"/>
      <c r="E188" s="308"/>
      <c r="F188" s="309" t="str">
        <f t="shared" si="6"/>
        <v>否</v>
      </c>
      <c r="G188" s="292" t="str">
        <f t="shared" si="7"/>
        <v>项</v>
      </c>
    </row>
    <row r="189" ht="38.1" customHeight="1" spans="1:7">
      <c r="A189" s="310" t="s">
        <v>2846</v>
      </c>
      <c r="B189" s="311" t="s">
        <v>2847</v>
      </c>
      <c r="C189" s="312"/>
      <c r="D189" s="312"/>
      <c r="E189" s="308"/>
      <c r="F189" s="309" t="str">
        <f t="shared" si="6"/>
        <v>否</v>
      </c>
      <c r="G189" s="292" t="str">
        <f t="shared" si="7"/>
        <v>项</v>
      </c>
    </row>
    <row r="190" ht="38.1" customHeight="1" spans="1:7">
      <c r="A190" s="310" t="s">
        <v>2848</v>
      </c>
      <c r="B190" s="311" t="s">
        <v>2849</v>
      </c>
      <c r="C190" s="312"/>
      <c r="D190" s="312"/>
      <c r="E190" s="308"/>
      <c r="F190" s="309" t="str">
        <f t="shared" si="6"/>
        <v>否</v>
      </c>
      <c r="G190" s="292" t="str">
        <f t="shared" si="7"/>
        <v>项</v>
      </c>
    </row>
    <row r="191" s="284" customFormat="1" ht="38.1" customHeight="1" spans="1:7">
      <c r="A191" s="310" t="s">
        <v>2850</v>
      </c>
      <c r="B191" s="311" t="s">
        <v>2851</v>
      </c>
      <c r="C191" s="312"/>
      <c r="D191" s="312"/>
      <c r="E191" s="308"/>
      <c r="F191" s="309" t="str">
        <f t="shared" si="6"/>
        <v>否</v>
      </c>
      <c r="G191" s="292" t="str">
        <f t="shared" si="7"/>
        <v>项</v>
      </c>
    </row>
    <row r="192" ht="38.1" customHeight="1" spans="1:7">
      <c r="A192" s="310" t="s">
        <v>2852</v>
      </c>
      <c r="B192" s="311" t="s">
        <v>2853</v>
      </c>
      <c r="C192" s="312"/>
      <c r="D192" s="312"/>
      <c r="E192" s="308"/>
      <c r="F192" s="309" t="str">
        <f t="shared" si="6"/>
        <v>否</v>
      </c>
      <c r="G192" s="292" t="str">
        <f t="shared" si="7"/>
        <v>项</v>
      </c>
    </row>
    <row r="193" ht="38.1" customHeight="1" spans="1:7">
      <c r="A193" s="310" t="s">
        <v>2854</v>
      </c>
      <c r="B193" s="311" t="s">
        <v>2855</v>
      </c>
      <c r="C193" s="312">
        <f>SUM(C194:C204)</f>
        <v>346</v>
      </c>
      <c r="D193" s="312">
        <f>SUM(D194:D204)</f>
        <v>984</v>
      </c>
      <c r="E193" s="313">
        <f>(D193-C193)/C193</f>
        <v>1.844</v>
      </c>
      <c r="F193" s="309" t="str">
        <f t="shared" si="6"/>
        <v>是</v>
      </c>
      <c r="G193" s="292" t="str">
        <f t="shared" si="7"/>
        <v>款</v>
      </c>
    </row>
    <row r="194" ht="38.1" customHeight="1" spans="1:7">
      <c r="A194" s="319">
        <v>2296001</v>
      </c>
      <c r="B194" s="311" t="s">
        <v>2856</v>
      </c>
      <c r="C194" s="312"/>
      <c r="D194" s="312"/>
      <c r="E194" s="313"/>
      <c r="F194" s="309" t="str">
        <f t="shared" si="6"/>
        <v>否</v>
      </c>
      <c r="G194" s="292" t="str">
        <f t="shared" si="7"/>
        <v>项</v>
      </c>
    </row>
    <row r="195" s="284" customFormat="1" ht="38.1" customHeight="1" spans="1:7">
      <c r="A195" s="310" t="s">
        <v>2857</v>
      </c>
      <c r="B195" s="311" t="s">
        <v>2858</v>
      </c>
      <c r="C195" s="312">
        <v>108</v>
      </c>
      <c r="D195" s="312">
        <v>250</v>
      </c>
      <c r="E195" s="313">
        <f>(D195-C195)/C195</f>
        <v>1.315</v>
      </c>
      <c r="F195" s="309" t="str">
        <f t="shared" si="6"/>
        <v>是</v>
      </c>
      <c r="G195" s="292" t="str">
        <f t="shared" si="7"/>
        <v>项</v>
      </c>
    </row>
    <row r="196" ht="38.1" customHeight="1" spans="1:7">
      <c r="A196" s="310" t="s">
        <v>2859</v>
      </c>
      <c r="B196" s="311" t="s">
        <v>2860</v>
      </c>
      <c r="C196" s="312">
        <v>5</v>
      </c>
      <c r="D196" s="312">
        <v>255</v>
      </c>
      <c r="E196" s="313">
        <f>(D196-C196)/C196</f>
        <v>50</v>
      </c>
      <c r="F196" s="309" t="str">
        <f t="shared" si="6"/>
        <v>是</v>
      </c>
      <c r="G196" s="292" t="str">
        <f t="shared" si="7"/>
        <v>项</v>
      </c>
    </row>
    <row r="197" ht="38.1" customHeight="1" spans="1:7">
      <c r="A197" s="310" t="s">
        <v>2861</v>
      </c>
      <c r="B197" s="311" t="s">
        <v>2862</v>
      </c>
      <c r="C197" s="312">
        <v>2</v>
      </c>
      <c r="D197" s="312">
        <v>12</v>
      </c>
      <c r="E197" s="313">
        <f>(D197-C197)/C197</f>
        <v>5</v>
      </c>
      <c r="F197" s="309" t="str">
        <f t="shared" ref="F197:F260" si="8">IF(LEN(A197)=3,"是",IF(B197&lt;&gt;"",IF(SUM(C197:D197)&lt;&gt;0,"是","否"),"是"))</f>
        <v>是</v>
      </c>
      <c r="G197" s="292" t="str">
        <f t="shared" ref="G197:G260" si="9">IF(LEN(A197)=3,"类",IF(LEN(A197)=5,"款","项"))</f>
        <v>项</v>
      </c>
    </row>
    <row r="198" ht="38.1" customHeight="1" spans="1:7">
      <c r="A198" s="310" t="s">
        <v>2863</v>
      </c>
      <c r="B198" s="311" t="s">
        <v>2864</v>
      </c>
      <c r="C198" s="312"/>
      <c r="D198" s="312"/>
      <c r="E198" s="313"/>
      <c r="F198" s="309" t="str">
        <f t="shared" si="8"/>
        <v>否</v>
      </c>
      <c r="G198" s="292" t="str">
        <f t="shared" si="9"/>
        <v>项</v>
      </c>
    </row>
    <row r="199" ht="38.1" customHeight="1" spans="1:7">
      <c r="A199" s="310" t="s">
        <v>2865</v>
      </c>
      <c r="B199" s="311" t="s">
        <v>2866</v>
      </c>
      <c r="C199" s="312">
        <v>81</v>
      </c>
      <c r="D199" s="312">
        <v>50</v>
      </c>
      <c r="E199" s="313">
        <f>(D199-C199)/C199</f>
        <v>-0.383</v>
      </c>
      <c r="F199" s="309" t="str">
        <f t="shared" si="8"/>
        <v>是</v>
      </c>
      <c r="G199" s="292" t="str">
        <f t="shared" si="9"/>
        <v>项</v>
      </c>
    </row>
    <row r="200" s="284" customFormat="1" ht="38.1" customHeight="1" spans="1:7">
      <c r="A200" s="310" t="s">
        <v>2867</v>
      </c>
      <c r="B200" s="311" t="s">
        <v>2868</v>
      </c>
      <c r="C200" s="312"/>
      <c r="D200" s="312"/>
      <c r="E200" s="313"/>
      <c r="F200" s="309" t="str">
        <f t="shared" si="8"/>
        <v>否</v>
      </c>
      <c r="G200" s="292" t="str">
        <f t="shared" si="9"/>
        <v>项</v>
      </c>
    </row>
    <row r="201" s="284" customFormat="1" ht="38.1" customHeight="1" spans="1:7">
      <c r="A201" s="310" t="s">
        <v>2869</v>
      </c>
      <c r="B201" s="311" t="s">
        <v>2870</v>
      </c>
      <c r="C201" s="312"/>
      <c r="D201" s="312"/>
      <c r="E201" s="313"/>
      <c r="F201" s="309" t="str">
        <f t="shared" si="8"/>
        <v>否</v>
      </c>
      <c r="G201" s="292" t="str">
        <f t="shared" si="9"/>
        <v>项</v>
      </c>
    </row>
    <row r="202" s="284" customFormat="1" ht="38.1" customHeight="1" spans="1:7">
      <c r="A202" s="310" t="s">
        <v>2871</v>
      </c>
      <c r="B202" s="311" t="s">
        <v>2872</v>
      </c>
      <c r="C202" s="312"/>
      <c r="D202" s="312"/>
      <c r="E202" s="313"/>
      <c r="F202" s="309" t="str">
        <f t="shared" si="8"/>
        <v>否</v>
      </c>
      <c r="G202" s="292" t="str">
        <f t="shared" si="9"/>
        <v>项</v>
      </c>
    </row>
    <row r="203" ht="38.1" customHeight="1" spans="1:7">
      <c r="A203" s="310" t="s">
        <v>2873</v>
      </c>
      <c r="B203" s="311" t="s">
        <v>2874</v>
      </c>
      <c r="C203" s="312"/>
      <c r="D203" s="314">
        <v>161</v>
      </c>
      <c r="E203" s="313"/>
      <c r="F203" s="309" t="str">
        <f t="shared" si="8"/>
        <v>是</v>
      </c>
      <c r="G203" s="292" t="str">
        <f t="shared" si="9"/>
        <v>项</v>
      </c>
    </row>
    <row r="204" s="284" customFormat="1" ht="38.1" customHeight="1" spans="1:7">
      <c r="A204" s="310" t="s">
        <v>2875</v>
      </c>
      <c r="B204" s="311" t="s">
        <v>2876</v>
      </c>
      <c r="C204" s="315">
        <v>150</v>
      </c>
      <c r="D204" s="316">
        <v>256</v>
      </c>
      <c r="E204" s="313">
        <f>(D204-C204)/C204</f>
        <v>0.707</v>
      </c>
      <c r="F204" s="309" t="str">
        <f t="shared" si="8"/>
        <v>是</v>
      </c>
      <c r="G204" s="292" t="str">
        <f t="shared" si="9"/>
        <v>项</v>
      </c>
    </row>
    <row r="205" s="284" customFormat="1" ht="38.1" customHeight="1" spans="1:7">
      <c r="A205" s="305" t="s">
        <v>114</v>
      </c>
      <c r="B205" s="306" t="s">
        <v>2877</v>
      </c>
      <c r="C205" s="307">
        <f>SUM(C206:C221)</f>
        <v>2732</v>
      </c>
      <c r="D205" s="307">
        <f>SUM(D206:D221)</f>
        <v>2879</v>
      </c>
      <c r="E205" s="308">
        <f>(D205-C205)/C205</f>
        <v>0.054</v>
      </c>
      <c r="F205" s="309" t="str">
        <f t="shared" si="8"/>
        <v>是</v>
      </c>
      <c r="G205" s="292" t="str">
        <f t="shared" si="9"/>
        <v>类</v>
      </c>
    </row>
    <row r="206" s="284" customFormat="1" ht="38.1" customHeight="1" spans="1:7">
      <c r="A206" s="310" t="s">
        <v>2878</v>
      </c>
      <c r="B206" s="311" t="s">
        <v>2879</v>
      </c>
      <c r="C206" s="312"/>
      <c r="D206" s="312"/>
      <c r="E206" s="308"/>
      <c r="F206" s="309" t="str">
        <f t="shared" si="8"/>
        <v>否</v>
      </c>
      <c r="G206" s="292" t="str">
        <f t="shared" si="9"/>
        <v>项</v>
      </c>
    </row>
    <row r="207" s="284" customFormat="1" ht="38.1" customHeight="1" spans="1:7">
      <c r="A207" s="310" t="s">
        <v>2880</v>
      </c>
      <c r="B207" s="311" t="s">
        <v>2881</v>
      </c>
      <c r="C207" s="312"/>
      <c r="D207" s="312"/>
      <c r="E207" s="308"/>
      <c r="F207" s="309" t="str">
        <f t="shared" si="8"/>
        <v>否</v>
      </c>
      <c r="G207" s="292" t="str">
        <f t="shared" si="9"/>
        <v>项</v>
      </c>
    </row>
    <row r="208" s="284" customFormat="1" ht="38.1" customHeight="1" spans="1:7">
      <c r="A208" s="310" t="s">
        <v>2882</v>
      </c>
      <c r="B208" s="311" t="s">
        <v>2883</v>
      </c>
      <c r="C208" s="312"/>
      <c r="D208" s="312"/>
      <c r="E208" s="308"/>
      <c r="F208" s="309" t="str">
        <f t="shared" si="8"/>
        <v>否</v>
      </c>
      <c r="G208" s="292" t="str">
        <f t="shared" si="9"/>
        <v>项</v>
      </c>
    </row>
    <row r="209" s="284" customFormat="1" ht="38.1" customHeight="1" spans="1:7">
      <c r="A209" s="310" t="s">
        <v>2884</v>
      </c>
      <c r="B209" s="311" t="s">
        <v>2885</v>
      </c>
      <c r="C209" s="312">
        <v>176</v>
      </c>
      <c r="D209" s="312">
        <v>126</v>
      </c>
      <c r="E209" s="313">
        <f>(D209-C209)/C209</f>
        <v>-0.284</v>
      </c>
      <c r="F209" s="309" t="str">
        <f t="shared" si="8"/>
        <v>是</v>
      </c>
      <c r="G209" s="292" t="str">
        <f t="shared" si="9"/>
        <v>项</v>
      </c>
    </row>
    <row r="210" s="284" customFormat="1" ht="38.1" customHeight="1" spans="1:7">
      <c r="A210" s="310" t="s">
        <v>2886</v>
      </c>
      <c r="B210" s="311" t="s">
        <v>2887</v>
      </c>
      <c r="C210" s="312"/>
      <c r="D210" s="312"/>
      <c r="E210" s="313"/>
      <c r="F210" s="309" t="str">
        <f t="shared" si="8"/>
        <v>否</v>
      </c>
      <c r="G210" s="292" t="str">
        <f t="shared" si="9"/>
        <v>项</v>
      </c>
    </row>
    <row r="211" ht="38.1" customHeight="1" spans="1:7">
      <c r="A211" s="310" t="s">
        <v>2888</v>
      </c>
      <c r="B211" s="311" t="s">
        <v>2889</v>
      </c>
      <c r="C211" s="312"/>
      <c r="D211" s="312"/>
      <c r="E211" s="308"/>
      <c r="F211" s="309" t="str">
        <f t="shared" si="8"/>
        <v>否</v>
      </c>
      <c r="G211" s="292" t="str">
        <f t="shared" si="9"/>
        <v>项</v>
      </c>
    </row>
    <row r="212" ht="38.1" customHeight="1" spans="1:7">
      <c r="A212" s="310" t="s">
        <v>2890</v>
      </c>
      <c r="B212" s="311" t="s">
        <v>2891</v>
      </c>
      <c r="C212" s="312"/>
      <c r="D212" s="312"/>
      <c r="E212" s="308"/>
      <c r="F212" s="309" t="str">
        <f t="shared" si="8"/>
        <v>否</v>
      </c>
      <c r="G212" s="292" t="str">
        <f t="shared" si="9"/>
        <v>项</v>
      </c>
    </row>
    <row r="213" ht="38.1" customHeight="1" spans="1:7">
      <c r="A213" s="310" t="s">
        <v>2892</v>
      </c>
      <c r="B213" s="311" t="s">
        <v>2893</v>
      </c>
      <c r="C213" s="312"/>
      <c r="D213" s="312"/>
      <c r="E213" s="308"/>
      <c r="F213" s="309" t="str">
        <f t="shared" si="8"/>
        <v>否</v>
      </c>
      <c r="G213" s="292" t="str">
        <f t="shared" si="9"/>
        <v>项</v>
      </c>
    </row>
    <row r="214" ht="38.1" customHeight="1" spans="1:7">
      <c r="A214" s="310" t="s">
        <v>2894</v>
      </c>
      <c r="B214" s="311" t="s">
        <v>2895</v>
      </c>
      <c r="C214" s="312"/>
      <c r="D214" s="312"/>
      <c r="E214" s="308"/>
      <c r="F214" s="309" t="str">
        <f t="shared" si="8"/>
        <v>否</v>
      </c>
      <c r="G214" s="292" t="str">
        <f t="shared" si="9"/>
        <v>项</v>
      </c>
    </row>
    <row r="215" ht="38.1" customHeight="1" spans="1:7">
      <c r="A215" s="310" t="s">
        <v>2896</v>
      </c>
      <c r="B215" s="311" t="s">
        <v>2897</v>
      </c>
      <c r="C215" s="312"/>
      <c r="D215" s="312"/>
      <c r="E215" s="308"/>
      <c r="F215" s="309" t="str">
        <f t="shared" si="8"/>
        <v>否</v>
      </c>
      <c r="G215" s="292" t="str">
        <f t="shared" si="9"/>
        <v>项</v>
      </c>
    </row>
    <row r="216" ht="38.1" customHeight="1" spans="1:7">
      <c r="A216" s="310" t="s">
        <v>2898</v>
      </c>
      <c r="B216" s="311" t="s">
        <v>2899</v>
      </c>
      <c r="C216" s="312"/>
      <c r="D216" s="312"/>
      <c r="E216" s="308"/>
      <c r="F216" s="309" t="str">
        <f t="shared" si="8"/>
        <v>否</v>
      </c>
      <c r="G216" s="292" t="str">
        <f t="shared" si="9"/>
        <v>项</v>
      </c>
    </row>
    <row r="217" ht="38.1" customHeight="1" spans="1:7">
      <c r="A217" s="310" t="s">
        <v>2900</v>
      </c>
      <c r="B217" s="311" t="s">
        <v>2901</v>
      </c>
      <c r="C217" s="312"/>
      <c r="D217" s="312"/>
      <c r="E217" s="308"/>
      <c r="F217" s="309" t="str">
        <f t="shared" si="8"/>
        <v>否</v>
      </c>
      <c r="G217" s="292" t="str">
        <f t="shared" si="9"/>
        <v>项</v>
      </c>
    </row>
    <row r="218" s="284" customFormat="1" ht="38.1" customHeight="1" spans="1:7">
      <c r="A218" s="310" t="s">
        <v>2902</v>
      </c>
      <c r="B218" s="311" t="s">
        <v>2903</v>
      </c>
      <c r="C218" s="312"/>
      <c r="D218" s="312"/>
      <c r="E218" s="308"/>
      <c r="F218" s="309" t="str">
        <f t="shared" si="8"/>
        <v>否</v>
      </c>
      <c r="G218" s="292" t="str">
        <f t="shared" si="9"/>
        <v>项</v>
      </c>
    </row>
    <row r="219" s="284" customFormat="1" ht="38.1" customHeight="1" spans="1:7">
      <c r="A219" s="310" t="s">
        <v>2904</v>
      </c>
      <c r="B219" s="311" t="s">
        <v>2905</v>
      </c>
      <c r="C219" s="312">
        <v>694</v>
      </c>
      <c r="D219" s="314">
        <v>694</v>
      </c>
      <c r="E219" s="308">
        <f>(D219-C219)/C219</f>
        <v>0</v>
      </c>
      <c r="F219" s="309" t="str">
        <f t="shared" si="8"/>
        <v>是</v>
      </c>
      <c r="G219" s="292" t="str">
        <f t="shared" si="9"/>
        <v>项</v>
      </c>
    </row>
    <row r="220" s="284" customFormat="1" ht="38.1" customHeight="1" spans="1:7">
      <c r="A220" s="310" t="s">
        <v>2906</v>
      </c>
      <c r="B220" s="311" t="s">
        <v>2907</v>
      </c>
      <c r="C220" s="315">
        <v>1862</v>
      </c>
      <c r="D220" s="316">
        <v>2059</v>
      </c>
      <c r="E220" s="313">
        <f>(D220-C220)/C220</f>
        <v>0.106</v>
      </c>
      <c r="F220" s="309" t="str">
        <f t="shared" si="8"/>
        <v>是</v>
      </c>
      <c r="G220" s="292" t="str">
        <f t="shared" si="9"/>
        <v>项</v>
      </c>
    </row>
    <row r="221" ht="38.1" customHeight="1" spans="1:7">
      <c r="A221" s="310" t="s">
        <v>2908</v>
      </c>
      <c r="B221" s="311" t="s">
        <v>2909</v>
      </c>
      <c r="C221" s="312"/>
      <c r="D221" s="312"/>
      <c r="E221" s="308"/>
      <c r="F221" s="309" t="str">
        <f t="shared" si="8"/>
        <v>否</v>
      </c>
      <c r="G221" s="292" t="str">
        <f t="shared" si="9"/>
        <v>项</v>
      </c>
    </row>
    <row r="222" s="284" customFormat="1" ht="38.1" customHeight="1" spans="1:7">
      <c r="A222" s="305" t="s">
        <v>116</v>
      </c>
      <c r="B222" s="306" t="s">
        <v>2910</v>
      </c>
      <c r="C222" s="307">
        <f>C223</f>
        <v>14</v>
      </c>
      <c r="D222" s="307">
        <f>D223</f>
        <v>2</v>
      </c>
      <c r="E222" s="308">
        <f>(D222-C222)/C222</f>
        <v>-0.857</v>
      </c>
      <c r="F222" s="309" t="str">
        <f t="shared" si="8"/>
        <v>是</v>
      </c>
      <c r="G222" s="292" t="str">
        <f t="shared" si="9"/>
        <v>类</v>
      </c>
    </row>
    <row r="223" s="284" customFormat="1" ht="38.1" customHeight="1" spans="1:7">
      <c r="A223" s="319">
        <v>23304</v>
      </c>
      <c r="B223" s="311" t="s">
        <v>2911</v>
      </c>
      <c r="C223" s="312">
        <f>SUM(C224:C239)</f>
        <v>14</v>
      </c>
      <c r="D223" s="312">
        <f>SUM(D224:D239)</f>
        <v>2</v>
      </c>
      <c r="E223" s="313">
        <f>(D223-C223)/C223</f>
        <v>-0.857</v>
      </c>
      <c r="F223" s="309" t="str">
        <f t="shared" si="8"/>
        <v>是</v>
      </c>
      <c r="G223" s="292" t="str">
        <f t="shared" si="9"/>
        <v>款</v>
      </c>
    </row>
    <row r="224" ht="38.1" customHeight="1" spans="1:7">
      <c r="A224" s="310" t="s">
        <v>2912</v>
      </c>
      <c r="B224" s="311" t="s">
        <v>2913</v>
      </c>
      <c r="C224" s="312"/>
      <c r="D224" s="312"/>
      <c r="E224" s="308"/>
      <c r="F224" s="309" t="str">
        <f t="shared" si="8"/>
        <v>否</v>
      </c>
      <c r="G224" s="292" t="str">
        <f t="shared" si="9"/>
        <v>项</v>
      </c>
    </row>
    <row r="225" s="284" customFormat="1" ht="38.1" customHeight="1" spans="1:7">
      <c r="A225" s="310" t="s">
        <v>2914</v>
      </c>
      <c r="B225" s="311" t="s">
        <v>2915</v>
      </c>
      <c r="C225" s="312"/>
      <c r="D225" s="312"/>
      <c r="E225" s="308"/>
      <c r="F225" s="309" t="str">
        <f t="shared" si="8"/>
        <v>否</v>
      </c>
      <c r="G225" s="292" t="str">
        <f t="shared" si="9"/>
        <v>项</v>
      </c>
    </row>
    <row r="226" ht="38.1" customHeight="1" spans="1:7">
      <c r="A226" s="310" t="s">
        <v>2916</v>
      </c>
      <c r="B226" s="311" t="s">
        <v>2917</v>
      </c>
      <c r="C226" s="312"/>
      <c r="D226" s="312"/>
      <c r="E226" s="308"/>
      <c r="F226" s="309" t="str">
        <f t="shared" si="8"/>
        <v>否</v>
      </c>
      <c r="G226" s="292" t="str">
        <f t="shared" si="9"/>
        <v>项</v>
      </c>
    </row>
    <row r="227" s="284" customFormat="1" ht="38.1" customHeight="1" spans="1:7">
      <c r="A227" s="310" t="s">
        <v>2918</v>
      </c>
      <c r="B227" s="311" t="s">
        <v>2919</v>
      </c>
      <c r="C227" s="312"/>
      <c r="D227" s="312">
        <v>2</v>
      </c>
      <c r="E227" s="308"/>
      <c r="F227" s="309" t="str">
        <f t="shared" si="8"/>
        <v>是</v>
      </c>
      <c r="G227" s="292" t="str">
        <f t="shared" si="9"/>
        <v>项</v>
      </c>
    </row>
    <row r="228" s="284" customFormat="1" ht="38.1" customHeight="1" spans="1:7">
      <c r="A228" s="310" t="s">
        <v>2920</v>
      </c>
      <c r="B228" s="311" t="s">
        <v>2921</v>
      </c>
      <c r="C228" s="312"/>
      <c r="D228" s="312"/>
      <c r="E228" s="308"/>
      <c r="F228" s="309" t="str">
        <f t="shared" si="8"/>
        <v>否</v>
      </c>
      <c r="G228" s="292" t="str">
        <f t="shared" si="9"/>
        <v>项</v>
      </c>
    </row>
    <row r="229" ht="38.1" customHeight="1" spans="1:7">
      <c r="A229" s="310" t="s">
        <v>2922</v>
      </c>
      <c r="B229" s="311" t="s">
        <v>2923</v>
      </c>
      <c r="C229" s="312"/>
      <c r="D229" s="312"/>
      <c r="E229" s="308"/>
      <c r="F229" s="309" t="str">
        <f t="shared" si="8"/>
        <v>否</v>
      </c>
      <c r="G229" s="292" t="str">
        <f t="shared" si="9"/>
        <v>项</v>
      </c>
    </row>
    <row r="230" ht="38.1" customHeight="1" spans="1:7">
      <c r="A230" s="310" t="s">
        <v>2924</v>
      </c>
      <c r="B230" s="311" t="s">
        <v>2925</v>
      </c>
      <c r="C230" s="312"/>
      <c r="D230" s="312"/>
      <c r="E230" s="308"/>
      <c r="F230" s="309" t="str">
        <f t="shared" si="8"/>
        <v>否</v>
      </c>
      <c r="G230" s="292" t="str">
        <f t="shared" si="9"/>
        <v>项</v>
      </c>
    </row>
    <row r="231" ht="38.1" customHeight="1" spans="1:7">
      <c r="A231" s="310" t="s">
        <v>2926</v>
      </c>
      <c r="B231" s="311" t="s">
        <v>2927</v>
      </c>
      <c r="C231" s="312"/>
      <c r="D231" s="312"/>
      <c r="E231" s="308"/>
      <c r="F231" s="309" t="str">
        <f t="shared" si="8"/>
        <v>否</v>
      </c>
      <c r="G231" s="292" t="str">
        <f t="shared" si="9"/>
        <v>项</v>
      </c>
    </row>
    <row r="232" ht="38.1" customHeight="1" spans="1:7">
      <c r="A232" s="310" t="s">
        <v>2928</v>
      </c>
      <c r="B232" s="311" t="s">
        <v>2929</v>
      </c>
      <c r="C232" s="312"/>
      <c r="D232" s="312"/>
      <c r="E232" s="308"/>
      <c r="F232" s="309" t="str">
        <f t="shared" si="8"/>
        <v>否</v>
      </c>
      <c r="G232" s="292" t="str">
        <f t="shared" si="9"/>
        <v>项</v>
      </c>
    </row>
    <row r="233" ht="38.1" customHeight="1" spans="1:7">
      <c r="A233" s="310" t="s">
        <v>2930</v>
      </c>
      <c r="B233" s="311" t="s">
        <v>2931</v>
      </c>
      <c r="C233" s="312"/>
      <c r="D233" s="312"/>
      <c r="E233" s="308"/>
      <c r="F233" s="309" t="str">
        <f t="shared" si="8"/>
        <v>否</v>
      </c>
      <c r="G233" s="292" t="str">
        <f t="shared" si="9"/>
        <v>项</v>
      </c>
    </row>
    <row r="234" ht="38.1" customHeight="1" spans="1:7">
      <c r="A234" s="310" t="s">
        <v>2932</v>
      </c>
      <c r="B234" s="311" t="s">
        <v>2933</v>
      </c>
      <c r="C234" s="312"/>
      <c r="D234" s="312"/>
      <c r="E234" s="308"/>
      <c r="F234" s="309" t="str">
        <f t="shared" si="8"/>
        <v>否</v>
      </c>
      <c r="G234" s="292" t="str">
        <f t="shared" si="9"/>
        <v>项</v>
      </c>
    </row>
    <row r="235" ht="38.1" customHeight="1" spans="1:7">
      <c r="A235" s="310" t="s">
        <v>2934</v>
      </c>
      <c r="B235" s="311" t="s">
        <v>2935</v>
      </c>
      <c r="C235" s="312"/>
      <c r="D235" s="312"/>
      <c r="E235" s="308"/>
      <c r="F235" s="309" t="str">
        <f t="shared" si="8"/>
        <v>否</v>
      </c>
      <c r="G235" s="292" t="str">
        <f t="shared" si="9"/>
        <v>项</v>
      </c>
    </row>
    <row r="236" ht="38.1" customHeight="1" spans="1:7">
      <c r="A236" s="310" t="s">
        <v>2936</v>
      </c>
      <c r="B236" s="311" t="s">
        <v>2937</v>
      </c>
      <c r="C236" s="312"/>
      <c r="D236" s="312"/>
      <c r="E236" s="308"/>
      <c r="F236" s="309" t="str">
        <f t="shared" si="8"/>
        <v>否</v>
      </c>
      <c r="G236" s="292" t="str">
        <f t="shared" si="9"/>
        <v>项</v>
      </c>
    </row>
    <row r="237" s="284" customFormat="1" ht="38.1" customHeight="1" spans="1:7">
      <c r="A237" s="310" t="s">
        <v>2938</v>
      </c>
      <c r="B237" s="311" t="s">
        <v>2939</v>
      </c>
      <c r="C237" s="312"/>
      <c r="D237" s="312"/>
      <c r="E237" s="308"/>
      <c r="F237" s="309" t="str">
        <f t="shared" si="8"/>
        <v>否</v>
      </c>
      <c r="G237" s="292" t="str">
        <f t="shared" si="9"/>
        <v>项</v>
      </c>
    </row>
    <row r="238" ht="38.1" customHeight="1" spans="1:7">
      <c r="A238" s="310" t="s">
        <v>2940</v>
      </c>
      <c r="B238" s="311" t="s">
        <v>2941</v>
      </c>
      <c r="C238" s="312">
        <v>14</v>
      </c>
      <c r="D238" s="312"/>
      <c r="E238" s="313">
        <f>(D238-C238)/C238</f>
        <v>-1</v>
      </c>
      <c r="F238" s="309" t="str">
        <f t="shared" si="8"/>
        <v>是</v>
      </c>
      <c r="G238" s="292" t="str">
        <f t="shared" si="9"/>
        <v>项</v>
      </c>
    </row>
    <row r="239" ht="38.1" customHeight="1" spans="1:7">
      <c r="A239" s="310" t="s">
        <v>2942</v>
      </c>
      <c r="B239" s="311" t="s">
        <v>2943</v>
      </c>
      <c r="C239" s="312"/>
      <c r="D239" s="312"/>
      <c r="E239" s="308"/>
      <c r="F239" s="309" t="str">
        <f t="shared" si="8"/>
        <v>否</v>
      </c>
      <c r="G239" s="292" t="str">
        <f t="shared" si="9"/>
        <v>项</v>
      </c>
    </row>
    <row r="240" ht="38.1" customHeight="1" spans="1:7">
      <c r="A240" s="320" t="s">
        <v>2944</v>
      </c>
      <c r="B240" s="306" t="s">
        <v>2945</v>
      </c>
      <c r="C240" s="307"/>
      <c r="D240" s="307"/>
      <c r="E240" s="308"/>
      <c r="F240" s="309" t="str">
        <f t="shared" si="8"/>
        <v>是</v>
      </c>
      <c r="G240" s="292" t="str">
        <f t="shared" si="9"/>
        <v>类</v>
      </c>
    </row>
    <row r="241" ht="38.1" customHeight="1" spans="1:7">
      <c r="A241" s="319" t="s">
        <v>2946</v>
      </c>
      <c r="B241" s="311" t="s">
        <v>2947</v>
      </c>
      <c r="C241" s="312"/>
      <c r="D241" s="312"/>
      <c r="E241" s="308"/>
      <c r="F241" s="309" t="str">
        <f t="shared" si="8"/>
        <v>否</v>
      </c>
      <c r="G241" s="292" t="str">
        <f t="shared" si="9"/>
        <v>款</v>
      </c>
    </row>
    <row r="242" ht="38.1" customHeight="1" spans="1:7">
      <c r="A242" s="319" t="s">
        <v>2948</v>
      </c>
      <c r="B242" s="311" t="s">
        <v>2949</v>
      </c>
      <c r="C242" s="312"/>
      <c r="D242" s="312"/>
      <c r="E242" s="308"/>
      <c r="F242" s="309" t="str">
        <f t="shared" si="8"/>
        <v>否</v>
      </c>
      <c r="G242" s="292" t="str">
        <f t="shared" si="9"/>
        <v>项</v>
      </c>
    </row>
    <row r="243" ht="38.1" customHeight="1" spans="1:7">
      <c r="A243" s="319" t="s">
        <v>2950</v>
      </c>
      <c r="B243" s="311" t="s">
        <v>2951</v>
      </c>
      <c r="C243" s="312"/>
      <c r="D243" s="312"/>
      <c r="E243" s="308"/>
      <c r="F243" s="309" t="str">
        <f t="shared" si="8"/>
        <v>否</v>
      </c>
      <c r="G243" s="292" t="str">
        <f t="shared" si="9"/>
        <v>项</v>
      </c>
    </row>
    <row r="244" ht="38.1" customHeight="1" spans="1:7">
      <c r="A244" s="319" t="s">
        <v>2952</v>
      </c>
      <c r="B244" s="311" t="s">
        <v>2953</v>
      </c>
      <c r="C244" s="312"/>
      <c r="D244" s="312"/>
      <c r="E244" s="308"/>
      <c r="F244" s="309" t="str">
        <f t="shared" si="8"/>
        <v>否</v>
      </c>
      <c r="G244" s="292" t="str">
        <f t="shared" si="9"/>
        <v>项</v>
      </c>
    </row>
    <row r="245" ht="38.1" customHeight="1" spans="1:7">
      <c r="A245" s="319" t="s">
        <v>2954</v>
      </c>
      <c r="B245" s="311" t="s">
        <v>2955</v>
      </c>
      <c r="C245" s="312"/>
      <c r="D245" s="312"/>
      <c r="E245" s="308"/>
      <c r="F245" s="309" t="str">
        <f t="shared" si="8"/>
        <v>否</v>
      </c>
      <c r="G245" s="292" t="str">
        <f t="shared" si="9"/>
        <v>项</v>
      </c>
    </row>
    <row r="246" ht="38.1" customHeight="1" spans="1:7">
      <c r="A246" s="319" t="s">
        <v>2956</v>
      </c>
      <c r="B246" s="311" t="s">
        <v>2957</v>
      </c>
      <c r="C246" s="312"/>
      <c r="D246" s="312"/>
      <c r="E246" s="308"/>
      <c r="F246" s="309" t="str">
        <f t="shared" si="8"/>
        <v>否</v>
      </c>
      <c r="G246" s="292" t="str">
        <f t="shared" si="9"/>
        <v>项</v>
      </c>
    </row>
    <row r="247" ht="38.1" customHeight="1" spans="1:7">
      <c r="A247" s="319" t="s">
        <v>2958</v>
      </c>
      <c r="B247" s="311" t="s">
        <v>2959</v>
      </c>
      <c r="C247" s="312"/>
      <c r="D247" s="312"/>
      <c r="E247" s="308"/>
      <c r="F247" s="309" t="str">
        <f t="shared" si="8"/>
        <v>否</v>
      </c>
      <c r="G247" s="292" t="str">
        <f t="shared" si="9"/>
        <v>项</v>
      </c>
    </row>
    <row r="248" ht="38.1" customHeight="1" spans="1:7">
      <c r="A248" s="319" t="s">
        <v>2960</v>
      </c>
      <c r="B248" s="311" t="s">
        <v>2961</v>
      </c>
      <c r="C248" s="312"/>
      <c r="D248" s="312"/>
      <c r="E248" s="308"/>
      <c r="F248" s="309" t="str">
        <f t="shared" si="8"/>
        <v>否</v>
      </c>
      <c r="G248" s="292" t="str">
        <f t="shared" si="9"/>
        <v>项</v>
      </c>
    </row>
    <row r="249" ht="38.1" customHeight="1" spans="1:7">
      <c r="A249" s="319" t="s">
        <v>2962</v>
      </c>
      <c r="B249" s="311" t="s">
        <v>2963</v>
      </c>
      <c r="C249" s="312"/>
      <c r="D249" s="312"/>
      <c r="E249" s="308"/>
      <c r="F249" s="309" t="str">
        <f t="shared" si="8"/>
        <v>否</v>
      </c>
      <c r="G249" s="292" t="str">
        <f t="shared" si="9"/>
        <v>项</v>
      </c>
    </row>
    <row r="250" ht="38.1" customHeight="1" spans="1:7">
      <c r="A250" s="319" t="s">
        <v>2964</v>
      </c>
      <c r="B250" s="311" t="s">
        <v>2965</v>
      </c>
      <c r="C250" s="312"/>
      <c r="D250" s="312"/>
      <c r="E250" s="308"/>
      <c r="F250" s="309" t="str">
        <f t="shared" si="8"/>
        <v>否</v>
      </c>
      <c r="G250" s="292" t="str">
        <f t="shared" si="9"/>
        <v>项</v>
      </c>
    </row>
    <row r="251" ht="38.1" customHeight="1" spans="1:7">
      <c r="A251" s="319" t="s">
        <v>2966</v>
      </c>
      <c r="B251" s="311" t="s">
        <v>2967</v>
      </c>
      <c r="C251" s="312"/>
      <c r="D251" s="312"/>
      <c r="E251" s="308"/>
      <c r="F251" s="309" t="str">
        <f t="shared" si="8"/>
        <v>否</v>
      </c>
      <c r="G251" s="292" t="str">
        <f t="shared" si="9"/>
        <v>项</v>
      </c>
    </row>
    <row r="252" ht="38.1" customHeight="1" spans="1:7">
      <c r="A252" s="319" t="s">
        <v>2968</v>
      </c>
      <c r="B252" s="311" t="s">
        <v>2969</v>
      </c>
      <c r="C252" s="312"/>
      <c r="D252" s="312"/>
      <c r="E252" s="308"/>
      <c r="F252" s="309" t="str">
        <f t="shared" si="8"/>
        <v>否</v>
      </c>
      <c r="G252" s="292" t="str">
        <f t="shared" si="9"/>
        <v>项</v>
      </c>
    </row>
    <row r="253" ht="38.1" customHeight="1" spans="1:7">
      <c r="A253" s="319" t="s">
        <v>2970</v>
      </c>
      <c r="B253" s="311" t="s">
        <v>2971</v>
      </c>
      <c r="C253" s="312"/>
      <c r="D253" s="312"/>
      <c r="E253" s="308"/>
      <c r="F253" s="309" t="str">
        <f t="shared" si="8"/>
        <v>否</v>
      </c>
      <c r="G253" s="292" t="str">
        <f t="shared" si="9"/>
        <v>项</v>
      </c>
    </row>
    <row r="254" ht="38.1" customHeight="1" spans="1:7">
      <c r="A254" s="319" t="s">
        <v>2972</v>
      </c>
      <c r="B254" s="311" t="s">
        <v>2973</v>
      </c>
      <c r="C254" s="312"/>
      <c r="D254" s="312"/>
      <c r="E254" s="308"/>
      <c r="F254" s="309" t="str">
        <f t="shared" si="8"/>
        <v>否</v>
      </c>
      <c r="G254" s="292" t="str">
        <f t="shared" si="9"/>
        <v>款</v>
      </c>
    </row>
    <row r="255" ht="38.1" customHeight="1" spans="1:7">
      <c r="A255" s="319" t="s">
        <v>2974</v>
      </c>
      <c r="B255" s="311" t="s">
        <v>2975</v>
      </c>
      <c r="C255" s="312"/>
      <c r="D255" s="312"/>
      <c r="E255" s="308"/>
      <c r="F255" s="309" t="str">
        <f t="shared" si="8"/>
        <v>否</v>
      </c>
      <c r="G255" s="292" t="str">
        <f t="shared" si="9"/>
        <v>项</v>
      </c>
    </row>
    <row r="256" ht="38.1" customHeight="1" spans="1:7">
      <c r="A256" s="319" t="s">
        <v>2976</v>
      </c>
      <c r="B256" s="311" t="s">
        <v>2977</v>
      </c>
      <c r="C256" s="312"/>
      <c r="D256" s="312"/>
      <c r="E256" s="308"/>
      <c r="F256" s="309" t="str">
        <f t="shared" si="8"/>
        <v>否</v>
      </c>
      <c r="G256" s="292" t="str">
        <f t="shared" si="9"/>
        <v>项</v>
      </c>
    </row>
    <row r="257" ht="38.1" customHeight="1" spans="1:7">
      <c r="A257" s="319" t="s">
        <v>2978</v>
      </c>
      <c r="B257" s="311" t="s">
        <v>2979</v>
      </c>
      <c r="C257" s="312"/>
      <c r="D257" s="312"/>
      <c r="E257" s="308"/>
      <c r="F257" s="309" t="str">
        <f t="shared" si="8"/>
        <v>否</v>
      </c>
      <c r="G257" s="292" t="str">
        <f t="shared" si="9"/>
        <v>项</v>
      </c>
    </row>
    <row r="258" ht="38.1" customHeight="1" spans="1:7">
      <c r="A258" s="319" t="s">
        <v>2980</v>
      </c>
      <c r="B258" s="311" t="s">
        <v>2981</v>
      </c>
      <c r="C258" s="312"/>
      <c r="D258" s="312"/>
      <c r="E258" s="308"/>
      <c r="F258" s="309" t="str">
        <f t="shared" si="8"/>
        <v>否</v>
      </c>
      <c r="G258" s="292" t="str">
        <f t="shared" si="9"/>
        <v>项</v>
      </c>
    </row>
    <row r="259" ht="38.1" customHeight="1" spans="1:7">
      <c r="A259" s="319" t="s">
        <v>2982</v>
      </c>
      <c r="B259" s="311" t="s">
        <v>2983</v>
      </c>
      <c r="C259" s="312"/>
      <c r="D259" s="312"/>
      <c r="E259" s="308"/>
      <c r="F259" s="309" t="str">
        <f t="shared" si="8"/>
        <v>否</v>
      </c>
      <c r="G259" s="292" t="str">
        <f t="shared" si="9"/>
        <v>项</v>
      </c>
    </row>
    <row r="260" ht="38.1" customHeight="1" spans="1:7">
      <c r="A260" s="319" t="s">
        <v>2984</v>
      </c>
      <c r="B260" s="311" t="s">
        <v>2985</v>
      </c>
      <c r="C260" s="312"/>
      <c r="D260" s="312"/>
      <c r="E260" s="308"/>
      <c r="F260" s="309" t="str">
        <f t="shared" si="8"/>
        <v>否</v>
      </c>
      <c r="G260" s="292" t="str">
        <f t="shared" si="9"/>
        <v>项</v>
      </c>
    </row>
    <row r="261" ht="38.1" customHeight="1" spans="1:7">
      <c r="A261" s="305"/>
      <c r="B261" s="306"/>
      <c r="C261" s="321"/>
      <c r="D261" s="321"/>
      <c r="E261" s="308"/>
      <c r="F261" s="309" t="str">
        <f t="shared" ref="F261:F266" si="10">IF(LEN(A261)=3,"是",IF(B261&lt;&gt;"",IF(SUM(C261:D261)&lt;&gt;0,"是","否"),"是"))</f>
        <v>是</v>
      </c>
      <c r="G261" s="292"/>
    </row>
    <row r="262" ht="38.1" customHeight="1" spans="1:7">
      <c r="A262" s="322"/>
      <c r="B262" s="323" t="s">
        <v>2986</v>
      </c>
      <c r="C262" s="307">
        <f>C4+C20+C32+C43+C99+C123+C175+C179+C205+C222+C240</f>
        <v>24396</v>
      </c>
      <c r="D262" s="307">
        <f>D4+D20+D32+D43+D99+D123+D175+D179+D205+D222+D240</f>
        <v>9686</v>
      </c>
      <c r="E262" s="308">
        <f>(D262-C262)/C262</f>
        <v>-0.603</v>
      </c>
      <c r="F262" s="309" t="str">
        <f t="shared" si="10"/>
        <v>是</v>
      </c>
      <c r="G262" s="292"/>
    </row>
    <row r="263" ht="38.1" customHeight="1" spans="1:7">
      <c r="A263" s="324" t="s">
        <v>2987</v>
      </c>
      <c r="B263" s="325" t="s">
        <v>121</v>
      </c>
      <c r="C263" s="321">
        <f>C264+C268+C269</f>
        <v>4103</v>
      </c>
      <c r="D263" s="321">
        <f>D264+D268+D269</f>
        <v>2835</v>
      </c>
      <c r="E263" s="308">
        <f>(D263-C263)/C263</f>
        <v>-0.309</v>
      </c>
      <c r="F263" s="309" t="str">
        <f t="shared" si="10"/>
        <v>是</v>
      </c>
      <c r="G263" s="292"/>
    </row>
    <row r="264" ht="38.1" customHeight="1" spans="1:7">
      <c r="A264" s="324" t="s">
        <v>2988</v>
      </c>
      <c r="B264" s="325" t="s">
        <v>2989</v>
      </c>
      <c r="C264" s="321">
        <f>C265+C266</f>
        <v>0</v>
      </c>
      <c r="D264" s="321">
        <f>D265+D266</f>
        <v>0</v>
      </c>
      <c r="E264" s="308"/>
      <c r="F264" s="309" t="str">
        <f t="shared" si="10"/>
        <v>否</v>
      </c>
      <c r="G264" s="292"/>
    </row>
    <row r="265" ht="38.1" customHeight="1" spans="1:7">
      <c r="A265" s="326" t="s">
        <v>2990</v>
      </c>
      <c r="B265" s="327" t="s">
        <v>2991</v>
      </c>
      <c r="C265" s="328"/>
      <c r="D265" s="312"/>
      <c r="E265" s="308"/>
      <c r="F265" s="309" t="str">
        <f t="shared" si="10"/>
        <v>否</v>
      </c>
      <c r="G265" s="292"/>
    </row>
    <row r="266" ht="38.1" customHeight="1" spans="1:7">
      <c r="A266" s="326" t="s">
        <v>2992</v>
      </c>
      <c r="B266" s="327" t="s">
        <v>2993</v>
      </c>
      <c r="C266" s="328"/>
      <c r="D266" s="312"/>
      <c r="E266" s="308"/>
      <c r="F266" s="309" t="str">
        <f t="shared" si="10"/>
        <v>否</v>
      </c>
      <c r="G266" s="292"/>
    </row>
    <row r="267" s="286" customFormat="1" ht="38.1" customHeight="1" spans="1:7">
      <c r="A267" s="324" t="s">
        <v>2994</v>
      </c>
      <c r="B267" s="325" t="s">
        <v>2995</v>
      </c>
      <c r="C267" s="321">
        <v>131</v>
      </c>
      <c r="D267" s="307"/>
      <c r="E267" s="308"/>
      <c r="F267" s="329"/>
      <c r="G267" s="330"/>
    </row>
    <row r="268" s="287" customFormat="1" ht="38.1" customHeight="1" spans="1:7">
      <c r="A268" s="324" t="s">
        <v>2996</v>
      </c>
      <c r="B268" s="325" t="s">
        <v>2997</v>
      </c>
      <c r="C268" s="321">
        <v>948</v>
      </c>
      <c r="D268" s="307">
        <v>665</v>
      </c>
      <c r="E268" s="308">
        <f>(D268-C268)/C268</f>
        <v>-0.299</v>
      </c>
      <c r="F268" s="329" t="str">
        <f>IF(LEN(A268)=3,"是",IF(B268&lt;&gt;"",IF(SUM(C268:D268)&lt;&gt;0,"是","否"),"是"))</f>
        <v>是</v>
      </c>
      <c r="G268" s="330"/>
    </row>
    <row r="269" s="287" customFormat="1" ht="38.1" customHeight="1" spans="1:7">
      <c r="A269" s="324" t="s">
        <v>2998</v>
      </c>
      <c r="B269" s="325" t="s">
        <v>2999</v>
      </c>
      <c r="C269" s="321">
        <v>3155</v>
      </c>
      <c r="D269" s="307">
        <v>2170</v>
      </c>
      <c r="E269" s="308">
        <f>(D269-C269)/C269</f>
        <v>-0.312</v>
      </c>
      <c r="F269" s="329" t="str">
        <f>IF(LEN(A269)=3,"是",IF(B269&lt;&gt;"",IF(SUM(C269:D269)&lt;&gt;0,"是","否"),"是"))</f>
        <v>是</v>
      </c>
      <c r="G269" s="330"/>
    </row>
    <row r="270" ht="38.1" customHeight="1" spans="1:7">
      <c r="A270" s="324" t="s">
        <v>3000</v>
      </c>
      <c r="B270" s="331" t="s">
        <v>3001</v>
      </c>
      <c r="C270" s="321">
        <v>1300</v>
      </c>
      <c r="D270" s="307"/>
      <c r="E270" s="308">
        <f>(D270-C270)/C270</f>
        <v>-1</v>
      </c>
      <c r="F270" s="309" t="str">
        <f>IF(LEN(A270)=3,"是",IF(B270&lt;&gt;"",IF(SUM(C270:D270)&lt;&gt;0,"是","否"),"是"))</f>
        <v>是</v>
      </c>
      <c r="G270" s="292"/>
    </row>
    <row r="271" ht="38.1" customHeight="1" spans="1:7">
      <c r="A271" s="332"/>
      <c r="B271" s="333" t="s">
        <v>128</v>
      </c>
      <c r="C271" s="321">
        <f>C262+C263+C270+C267</f>
        <v>29930</v>
      </c>
      <c r="D271" s="321">
        <f>D262+D263+D270+D267</f>
        <v>12521</v>
      </c>
      <c r="E271" s="308">
        <f>(D271-C271)/C271</f>
        <v>-0.582</v>
      </c>
      <c r="F271" s="309" t="str">
        <f>IF(LEN(A271)=3,"是",IF(B271&lt;&gt;"",IF(SUM(C271:D271)&lt;&gt;0,"是","否"),"是"))</f>
        <v>是</v>
      </c>
      <c r="G271" s="292"/>
    </row>
    <row r="272" spans="3:3">
      <c r="C272" s="334"/>
    </row>
    <row r="274" spans="3:3">
      <c r="C274" s="334"/>
    </row>
    <row r="276" spans="3:3">
      <c r="C276" s="334"/>
    </row>
    <row r="277" spans="3:3">
      <c r="C277" s="334"/>
    </row>
    <row r="279" spans="3:3">
      <c r="C279" s="334"/>
    </row>
    <row r="280" spans="3:3">
      <c r="C280" s="334"/>
    </row>
    <row r="281" spans="3:3">
      <c r="C281" s="334"/>
    </row>
    <row r="282" spans="3:3">
      <c r="C282" s="334"/>
    </row>
    <row r="284" spans="3:3">
      <c r="C284" s="334"/>
    </row>
  </sheetData>
  <autoFilter ref="A1:G271">
    <extLst/>
  </autoFilter>
  <mergeCells count="1">
    <mergeCell ref="B1:E1"/>
  </mergeCells>
  <conditionalFormatting sqref="B270">
    <cfRule type="expression" dxfId="1" priority="3" stopIfTrue="1">
      <formula>"len($A:$A)=3"</formula>
    </cfRule>
  </conditionalFormatting>
  <conditionalFormatting sqref="C270">
    <cfRule type="expression" dxfId="1" priority="2" stopIfTrue="1">
      <formula>"len($A:$A)=3"</formula>
    </cfRule>
  </conditionalFormatting>
  <conditionalFormatting sqref="D27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85" zoomScaleNormal="115" workbookViewId="0">
      <pane ySplit="1" topLeftCell="A23" activePane="bottomLeft" state="frozen"/>
      <selection/>
      <selection pane="bottomLeft" activeCell="M46" sqref="M46"/>
    </sheetView>
  </sheetViews>
  <sheetFormatPr defaultColWidth="9" defaultRowHeight="14.25" outlineLevelCol="5"/>
  <cols>
    <col min="1" max="1" width="20.6333333333333" style="145" customWidth="1"/>
    <col min="2" max="2" width="50.75" style="145" customWidth="1"/>
    <col min="3" max="4" width="20.6333333333333" style="337" customWidth="1"/>
    <col min="5" max="5" width="20.6333333333333" style="338" customWidth="1"/>
    <col min="6" max="6" width="3.75" style="145" customWidth="1"/>
    <col min="7" max="16357" width="9" style="145"/>
    <col min="16358" max="16358" width="45.6333333333333" style="145"/>
    <col min="16359" max="16384" width="9" style="145"/>
  </cols>
  <sheetData>
    <row r="1" ht="45" customHeight="1" spans="1:6">
      <c r="A1" s="147"/>
      <c r="B1" s="339" t="s">
        <v>3002</v>
      </c>
      <c r="C1" s="339"/>
      <c r="D1" s="339"/>
      <c r="E1" s="339"/>
      <c r="F1" s="147"/>
    </row>
    <row r="2" s="335" customFormat="1" ht="20.1" customHeight="1" spans="1:6">
      <c r="A2" s="340"/>
      <c r="B2" s="341"/>
      <c r="C2" s="342"/>
      <c r="D2" s="343"/>
      <c r="E2" s="344" t="s">
        <v>2</v>
      </c>
      <c r="F2" s="340"/>
    </row>
    <row r="3" s="336" customFormat="1" ht="45" customHeight="1" spans="1:6">
      <c r="A3" s="345" t="s">
        <v>3</v>
      </c>
      <c r="B3" s="346" t="s">
        <v>4</v>
      </c>
      <c r="C3" s="167" t="s">
        <v>5</v>
      </c>
      <c r="D3" s="167" t="s">
        <v>6</v>
      </c>
      <c r="E3" s="167" t="s">
        <v>7</v>
      </c>
      <c r="F3" s="347" t="s">
        <v>8</v>
      </c>
    </row>
    <row r="4" s="336" customFormat="1" ht="36" customHeight="1" spans="1:6">
      <c r="A4" s="348" t="s">
        <v>2480</v>
      </c>
      <c r="B4" s="349" t="s">
        <v>2481</v>
      </c>
      <c r="C4" s="350"/>
      <c r="D4" s="350"/>
      <c r="E4" s="351"/>
      <c r="F4" s="352" t="str">
        <f t="shared" ref="F4:F37" si="0">IF(LEN(A4)=7,"是",IF(B4&lt;&gt;"",IF(SUM(C4:D4)&lt;&gt;0,"是","否"),"是"))</f>
        <v>是</v>
      </c>
    </row>
    <row r="5" ht="36" customHeight="1" spans="1:6">
      <c r="A5" s="348" t="s">
        <v>2482</v>
      </c>
      <c r="B5" s="349" t="s">
        <v>2483</v>
      </c>
      <c r="C5" s="350"/>
      <c r="D5" s="350"/>
      <c r="E5" s="351"/>
      <c r="F5" s="352" t="str">
        <f t="shared" si="0"/>
        <v>是</v>
      </c>
    </row>
    <row r="6" ht="36" customHeight="1" spans="1:6">
      <c r="A6" s="348" t="s">
        <v>2484</v>
      </c>
      <c r="B6" s="349" t="s">
        <v>2485</v>
      </c>
      <c r="C6" s="350"/>
      <c r="D6" s="350"/>
      <c r="E6" s="351"/>
      <c r="F6" s="352" t="str">
        <f t="shared" si="0"/>
        <v>是</v>
      </c>
    </row>
    <row r="7" ht="36" customHeight="1" spans="1:6">
      <c r="A7" s="348" t="s">
        <v>2486</v>
      </c>
      <c r="B7" s="349" t="s">
        <v>2487</v>
      </c>
      <c r="C7" s="350"/>
      <c r="D7" s="350"/>
      <c r="E7" s="351"/>
      <c r="F7" s="352" t="str">
        <f t="shared" si="0"/>
        <v>是</v>
      </c>
    </row>
    <row r="8" ht="36" customHeight="1" spans="1:6">
      <c r="A8" s="348" t="s">
        <v>2488</v>
      </c>
      <c r="B8" s="349" t="s">
        <v>2489</v>
      </c>
      <c r="C8" s="350"/>
      <c r="D8" s="350"/>
      <c r="E8" s="351"/>
      <c r="F8" s="352" t="str">
        <f t="shared" si="0"/>
        <v>是</v>
      </c>
    </row>
    <row r="9" ht="36" customHeight="1" spans="1:6">
      <c r="A9" s="348" t="s">
        <v>2490</v>
      </c>
      <c r="B9" s="349" t="s">
        <v>2491</v>
      </c>
      <c r="C9" s="350"/>
      <c r="D9" s="350"/>
      <c r="E9" s="351"/>
      <c r="F9" s="352" t="str">
        <f t="shared" si="0"/>
        <v>是</v>
      </c>
    </row>
    <row r="10" ht="36" customHeight="1" spans="1:6">
      <c r="A10" s="348" t="s">
        <v>2492</v>
      </c>
      <c r="B10" s="349" t="s">
        <v>2493</v>
      </c>
      <c r="C10" s="350">
        <f>SUM(C11:C15)</f>
        <v>993</v>
      </c>
      <c r="D10" s="350">
        <f>SUM(D11:D15)</f>
        <v>4000</v>
      </c>
      <c r="E10" s="351">
        <f t="shared" ref="E10:E15" si="1">(D10-C10)/C10</f>
        <v>3.028</v>
      </c>
      <c r="F10" s="352" t="str">
        <f t="shared" si="0"/>
        <v>是</v>
      </c>
    </row>
    <row r="11" ht="36" customHeight="1" spans="1:6">
      <c r="A11" s="348" t="s">
        <v>2494</v>
      </c>
      <c r="B11" s="353" t="s">
        <v>2495</v>
      </c>
      <c r="C11" s="354">
        <v>945</v>
      </c>
      <c r="D11" s="354">
        <v>3950</v>
      </c>
      <c r="E11" s="355">
        <f t="shared" si="1"/>
        <v>3.18</v>
      </c>
      <c r="F11" s="352" t="str">
        <f t="shared" si="0"/>
        <v>是</v>
      </c>
    </row>
    <row r="12" ht="36" customHeight="1" spans="1:6">
      <c r="A12" s="348" t="s">
        <v>2496</v>
      </c>
      <c r="B12" s="353" t="s">
        <v>2497</v>
      </c>
      <c r="C12" s="354">
        <v>148</v>
      </c>
      <c r="D12" s="354">
        <v>50</v>
      </c>
      <c r="E12" s="355">
        <f t="shared" si="1"/>
        <v>-0.662</v>
      </c>
      <c r="F12" s="352" t="str">
        <f t="shared" si="0"/>
        <v>是</v>
      </c>
    </row>
    <row r="13" ht="36" customHeight="1" spans="1:6">
      <c r="A13" s="348" t="s">
        <v>2498</v>
      </c>
      <c r="B13" s="353" t="s">
        <v>2499</v>
      </c>
      <c r="C13" s="354"/>
      <c r="D13" s="354"/>
      <c r="E13" s="355"/>
      <c r="F13" s="352" t="str">
        <f t="shared" si="0"/>
        <v>否</v>
      </c>
    </row>
    <row r="14" ht="36" customHeight="1" spans="1:6">
      <c r="A14" s="348" t="s">
        <v>2500</v>
      </c>
      <c r="B14" s="353" t="s">
        <v>2501</v>
      </c>
      <c r="C14" s="354">
        <v>-100</v>
      </c>
      <c r="D14" s="354"/>
      <c r="E14" s="355">
        <f t="shared" si="1"/>
        <v>-1</v>
      </c>
      <c r="F14" s="352" t="str">
        <f t="shared" si="0"/>
        <v>是</v>
      </c>
    </row>
    <row r="15" ht="36" customHeight="1" spans="1:6">
      <c r="A15" s="348" t="s">
        <v>2502</v>
      </c>
      <c r="B15" s="353" t="s">
        <v>2503</v>
      </c>
      <c r="C15" s="354"/>
      <c r="D15" s="354"/>
      <c r="E15" s="355"/>
      <c r="F15" s="352" t="str">
        <f t="shared" si="0"/>
        <v>否</v>
      </c>
    </row>
    <row r="16" ht="36" customHeight="1" spans="1:6">
      <c r="A16" s="356" t="s">
        <v>2504</v>
      </c>
      <c r="B16" s="154" t="s">
        <v>2505</v>
      </c>
      <c r="C16" s="350"/>
      <c r="D16" s="350"/>
      <c r="E16" s="351"/>
      <c r="F16" s="352" t="str">
        <f t="shared" si="0"/>
        <v>是</v>
      </c>
    </row>
    <row r="17" ht="36" customHeight="1" spans="1:6">
      <c r="A17" s="356" t="s">
        <v>2506</v>
      </c>
      <c r="B17" s="154" t="s">
        <v>2507</v>
      </c>
      <c r="C17" s="350">
        <f>SUM(C18:C19)</f>
        <v>0</v>
      </c>
      <c r="D17" s="350">
        <f>SUM(D18:D19)</f>
        <v>0</v>
      </c>
      <c r="E17" s="351"/>
      <c r="F17" s="352" t="str">
        <f t="shared" si="0"/>
        <v>是</v>
      </c>
    </row>
    <row r="18" ht="36" customHeight="1" spans="1:6">
      <c r="A18" s="356" t="s">
        <v>2508</v>
      </c>
      <c r="B18" s="178" t="s">
        <v>2509</v>
      </c>
      <c r="C18" s="354"/>
      <c r="D18" s="354"/>
      <c r="E18" s="351"/>
      <c r="F18" s="352" t="str">
        <f t="shared" si="0"/>
        <v>否</v>
      </c>
    </row>
    <row r="19" ht="36" customHeight="1" spans="1:6">
      <c r="A19" s="356" t="s">
        <v>2510</v>
      </c>
      <c r="B19" s="178" t="s">
        <v>2511</v>
      </c>
      <c r="C19" s="354"/>
      <c r="D19" s="354"/>
      <c r="E19" s="351"/>
      <c r="F19" s="352" t="str">
        <f t="shared" si="0"/>
        <v>否</v>
      </c>
    </row>
    <row r="20" ht="36" customHeight="1" spans="1:6">
      <c r="A20" s="356" t="s">
        <v>2512</v>
      </c>
      <c r="B20" s="154" t="s">
        <v>2513</v>
      </c>
      <c r="C20" s="357">
        <v>175</v>
      </c>
      <c r="D20" s="358">
        <v>72</v>
      </c>
      <c r="E20" s="351">
        <f t="shared" ref="E18:E20" si="2">(D20-C20)/C20</f>
        <v>-0.589</v>
      </c>
      <c r="F20" s="352" t="str">
        <f t="shared" si="0"/>
        <v>是</v>
      </c>
    </row>
    <row r="21" ht="36" customHeight="1" spans="1:6">
      <c r="A21" s="356" t="s">
        <v>2514</v>
      </c>
      <c r="B21" s="154" t="s">
        <v>2515</v>
      </c>
      <c r="C21" s="350"/>
      <c r="D21" s="350"/>
      <c r="E21" s="351"/>
      <c r="F21" s="352" t="str">
        <f t="shared" si="0"/>
        <v>是</v>
      </c>
    </row>
    <row r="22" ht="36" customHeight="1" spans="1:6">
      <c r="A22" s="356" t="s">
        <v>2516</v>
      </c>
      <c r="B22" s="154" t="s">
        <v>2517</v>
      </c>
      <c r="C22" s="350"/>
      <c r="D22" s="350"/>
      <c r="E22" s="351"/>
      <c r="F22" s="352" t="str">
        <f t="shared" si="0"/>
        <v>是</v>
      </c>
    </row>
    <row r="23" ht="36" customHeight="1" spans="1:6">
      <c r="A23" s="348" t="s">
        <v>2518</v>
      </c>
      <c r="B23" s="349" t="s">
        <v>2519</v>
      </c>
      <c r="C23" s="350"/>
      <c r="D23" s="350"/>
      <c r="E23" s="351"/>
      <c r="F23" s="352" t="str">
        <f t="shared" si="0"/>
        <v>是</v>
      </c>
    </row>
    <row r="24" ht="36" customHeight="1" spans="1:6">
      <c r="A24" s="348" t="s">
        <v>2520</v>
      </c>
      <c r="B24" s="349" t="s">
        <v>2521</v>
      </c>
      <c r="C24" s="350"/>
      <c r="D24" s="350"/>
      <c r="E24" s="351"/>
      <c r="F24" s="352" t="str">
        <f t="shared" si="0"/>
        <v>是</v>
      </c>
    </row>
    <row r="25" ht="36" customHeight="1" spans="1:6">
      <c r="A25" s="348" t="s">
        <v>2522</v>
      </c>
      <c r="B25" s="349" t="s">
        <v>2523</v>
      </c>
      <c r="C25" s="350"/>
      <c r="D25" s="350"/>
      <c r="E25" s="351"/>
      <c r="F25" s="352" t="str">
        <f t="shared" si="0"/>
        <v>是</v>
      </c>
    </row>
    <row r="26" ht="36" customHeight="1" spans="1:6">
      <c r="A26" s="348" t="s">
        <v>2524</v>
      </c>
      <c r="B26" s="349" t="s">
        <v>2525</v>
      </c>
      <c r="C26" s="350"/>
      <c r="D26" s="350"/>
      <c r="E26" s="351"/>
      <c r="F26" s="352" t="str">
        <f t="shared" si="0"/>
        <v>是</v>
      </c>
    </row>
    <row r="27" ht="36" customHeight="1" spans="1:6">
      <c r="A27" s="348" t="s">
        <v>2526</v>
      </c>
      <c r="B27" s="349" t="s">
        <v>2527</v>
      </c>
      <c r="C27" s="359">
        <v>2084</v>
      </c>
      <c r="D27" s="358">
        <v>2881</v>
      </c>
      <c r="E27" s="351">
        <f t="shared" ref="E27:E33" si="3">(D27-C27)/C27</f>
        <v>0.382</v>
      </c>
      <c r="F27" s="352" t="str">
        <f t="shared" si="0"/>
        <v>是</v>
      </c>
    </row>
    <row r="28" ht="36" customHeight="1" spans="1:6">
      <c r="A28" s="348"/>
      <c r="B28" s="353"/>
      <c r="C28" s="354"/>
      <c r="D28" s="354"/>
      <c r="E28" s="351"/>
      <c r="F28" s="352" t="str">
        <f t="shared" si="0"/>
        <v>是</v>
      </c>
    </row>
    <row r="29" ht="36" customHeight="1" spans="1:6">
      <c r="A29" s="360"/>
      <c r="B29" s="361" t="s">
        <v>3003</v>
      </c>
      <c r="C29" s="350">
        <f>C4+C5+C6+C7+C8+C9+C10+C16+C17+C20+C21+C22+C23+C24+C25+C26+C27</f>
        <v>3252</v>
      </c>
      <c r="D29" s="350">
        <f>D4+D5+D6+D7+D8+D9+D10+D16+D17+D20+D21+D22+D23+D24+D25+D26+D27</f>
        <v>6953</v>
      </c>
      <c r="E29" s="351">
        <f t="shared" si="3"/>
        <v>1.138</v>
      </c>
      <c r="F29" s="352" t="str">
        <f t="shared" si="0"/>
        <v>是</v>
      </c>
    </row>
    <row r="30" ht="36" customHeight="1" spans="1:6">
      <c r="A30" s="362">
        <v>105</v>
      </c>
      <c r="B30" s="363" t="s">
        <v>2529</v>
      </c>
      <c r="C30" s="364">
        <v>13000</v>
      </c>
      <c r="D30" s="365"/>
      <c r="E30" s="351">
        <f t="shared" si="3"/>
        <v>-1</v>
      </c>
      <c r="F30" s="352" t="str">
        <f t="shared" si="0"/>
        <v>是</v>
      </c>
    </row>
    <row r="31" ht="36" customHeight="1" spans="1:6">
      <c r="A31" s="366">
        <v>110</v>
      </c>
      <c r="B31" s="367" t="s">
        <v>61</v>
      </c>
      <c r="C31" s="364">
        <f>C32+C35+C36</f>
        <v>13678</v>
      </c>
      <c r="D31" s="364">
        <f>D32+D35+D36</f>
        <v>5568</v>
      </c>
      <c r="E31" s="351">
        <f t="shared" si="3"/>
        <v>-0.593</v>
      </c>
      <c r="F31" s="352" t="str">
        <f t="shared" si="0"/>
        <v>是</v>
      </c>
    </row>
    <row r="32" ht="36" customHeight="1" spans="1:6">
      <c r="A32" s="366">
        <v>11004</v>
      </c>
      <c r="B32" s="367" t="s">
        <v>2530</v>
      </c>
      <c r="C32" s="364">
        <f>SUM(C33:C34)</f>
        <v>3016</v>
      </c>
      <c r="D32" s="364">
        <f>SUM(D33:D34)</f>
        <v>2413</v>
      </c>
      <c r="E32" s="351">
        <f t="shared" si="3"/>
        <v>-0.2</v>
      </c>
      <c r="F32" s="352" t="str">
        <f t="shared" si="0"/>
        <v>是</v>
      </c>
    </row>
    <row r="33" ht="36" customHeight="1" spans="1:6">
      <c r="A33" s="368">
        <v>1100402</v>
      </c>
      <c r="B33" s="369" t="s">
        <v>2531</v>
      </c>
      <c r="C33" s="370">
        <v>3016</v>
      </c>
      <c r="D33" s="371">
        <v>2413</v>
      </c>
      <c r="E33" s="355">
        <f t="shared" si="3"/>
        <v>-0.2</v>
      </c>
      <c r="F33" s="352" t="str">
        <f t="shared" si="0"/>
        <v>是</v>
      </c>
    </row>
    <row r="34" ht="36" customHeight="1" spans="1:6">
      <c r="A34" s="368">
        <v>1100403</v>
      </c>
      <c r="B34" s="369" t="s">
        <v>2532</v>
      </c>
      <c r="C34" s="370"/>
      <c r="D34" s="371"/>
      <c r="E34" s="351"/>
      <c r="F34" s="352" t="str">
        <f t="shared" si="0"/>
        <v>是</v>
      </c>
    </row>
    <row r="35" ht="36" customHeight="1" spans="1:6">
      <c r="A35" s="366">
        <v>11008</v>
      </c>
      <c r="B35" s="372" t="s">
        <v>64</v>
      </c>
      <c r="C35" s="364">
        <v>9502</v>
      </c>
      <c r="D35" s="365">
        <v>3155</v>
      </c>
      <c r="E35" s="351">
        <f>(D35-C35)/C35</f>
        <v>-0.668</v>
      </c>
      <c r="F35" s="352" t="str">
        <f t="shared" si="0"/>
        <v>是</v>
      </c>
    </row>
    <row r="36" ht="35.1" customHeight="1" spans="1:6">
      <c r="A36" s="366">
        <v>11009</v>
      </c>
      <c r="B36" s="372" t="s">
        <v>65</v>
      </c>
      <c r="C36" s="364">
        <v>1160</v>
      </c>
      <c r="D36" s="365"/>
      <c r="E36" s="373"/>
      <c r="F36" s="352" t="str">
        <f t="shared" si="0"/>
        <v>是</v>
      </c>
    </row>
    <row r="37" ht="36" customHeight="1" spans="1:6">
      <c r="A37" s="374"/>
      <c r="B37" s="375" t="s">
        <v>68</v>
      </c>
      <c r="C37" s="364">
        <f>C29+C30+C31</f>
        <v>29930</v>
      </c>
      <c r="D37" s="364">
        <f>D29+D30+D31</f>
        <v>12521</v>
      </c>
      <c r="E37" s="351">
        <f>(D37-C37)/C37</f>
        <v>-0.582</v>
      </c>
      <c r="F37" s="352" t="str">
        <f t="shared" si="0"/>
        <v>是</v>
      </c>
    </row>
    <row r="38" spans="3:4">
      <c r="C38" s="376"/>
      <c r="D38" s="376"/>
    </row>
    <row r="40" spans="3:4">
      <c r="C40" s="376"/>
      <c r="D40" s="376"/>
    </row>
    <row r="42" spans="3:4">
      <c r="C42" s="376"/>
      <c r="D42" s="376"/>
    </row>
    <row r="43" spans="3:4">
      <c r="C43" s="376"/>
      <c r="D43" s="376"/>
    </row>
    <row r="45" spans="3:4">
      <c r="C45" s="376"/>
      <c r="D45" s="376"/>
    </row>
    <row r="46" spans="3:4">
      <c r="C46" s="376"/>
      <c r="D46" s="376"/>
    </row>
    <row r="47" spans="3:4">
      <c r="C47" s="376"/>
      <c r="D47" s="376"/>
    </row>
    <row r="48" spans="3:4">
      <c r="C48" s="376"/>
      <c r="D48" s="376"/>
    </row>
    <row r="50" spans="3:4">
      <c r="C50" s="376"/>
      <c r="D50" s="376"/>
    </row>
  </sheetData>
  <mergeCells count="1">
    <mergeCell ref="B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4"/>
  <sheetViews>
    <sheetView showGridLines="0" showZeros="0" view="pageBreakPreview" zoomScale="70" zoomScaleNormal="115" workbookViewId="0">
      <pane ySplit="1" topLeftCell="A203" activePane="bottomLeft" state="frozen"/>
      <selection/>
      <selection pane="bottomLeft" activeCell="B203" sqref="B203"/>
    </sheetView>
  </sheetViews>
  <sheetFormatPr defaultColWidth="9" defaultRowHeight="14.25" outlineLevelCol="6"/>
  <cols>
    <col min="1" max="1" width="21.5" style="288" customWidth="1"/>
    <col min="2" max="2" width="50.75" style="288" customWidth="1"/>
    <col min="3" max="4" width="20.6333333333333" style="289" customWidth="1"/>
    <col min="5" max="5" width="20.6333333333333" style="290" customWidth="1"/>
    <col min="6" max="6" width="3.75" style="291" customWidth="1"/>
    <col min="7" max="16384" width="9" style="288"/>
  </cols>
  <sheetData>
    <row r="1" ht="45" customHeight="1" spans="1:7">
      <c r="A1" s="292"/>
      <c r="B1" s="293" t="s">
        <v>3004</v>
      </c>
      <c r="C1" s="293"/>
      <c r="D1" s="293"/>
      <c r="E1" s="293"/>
      <c r="F1" s="294"/>
      <c r="G1" s="292"/>
    </row>
    <row r="2" s="282" customFormat="1" ht="20.1" customHeight="1" spans="1:7">
      <c r="A2" s="295"/>
      <c r="B2" s="296"/>
      <c r="C2" s="297"/>
      <c r="D2" s="297"/>
      <c r="E2" s="298" t="s">
        <v>2</v>
      </c>
      <c r="F2" s="299"/>
      <c r="G2" s="295"/>
    </row>
    <row r="3" s="283" customFormat="1" ht="45" customHeight="1" spans="1:7">
      <c r="A3" s="300" t="s">
        <v>3</v>
      </c>
      <c r="B3" s="301" t="s">
        <v>4</v>
      </c>
      <c r="C3" s="302" t="s">
        <v>5</v>
      </c>
      <c r="D3" s="302" t="s">
        <v>6</v>
      </c>
      <c r="E3" s="302" t="s">
        <v>7</v>
      </c>
      <c r="F3" s="303" t="s">
        <v>8</v>
      </c>
      <c r="G3" s="304" t="s">
        <v>137</v>
      </c>
    </row>
    <row r="4" ht="38.1" customHeight="1" spans="1:7">
      <c r="A4" s="305" t="s">
        <v>82</v>
      </c>
      <c r="B4" s="306" t="s">
        <v>2534</v>
      </c>
      <c r="C4" s="307">
        <f>C5+C11</f>
        <v>0</v>
      </c>
      <c r="D4" s="307">
        <f>D5+D11</f>
        <v>0</v>
      </c>
      <c r="E4" s="308"/>
      <c r="F4" s="309" t="str">
        <f t="shared" ref="F4:F55" si="0">IF(LEN(A4)=3,"是",IF(B4&lt;&gt;"",IF(SUM(C4:D4)&lt;&gt;0,"是","否"),"是"))</f>
        <v>是</v>
      </c>
      <c r="G4" s="292" t="str">
        <f t="shared" ref="G4:G55" si="1">IF(LEN(A4)=3,"类",IF(LEN(A4)=5,"款","项"))</f>
        <v>类</v>
      </c>
    </row>
    <row r="5" ht="38.1" customHeight="1" spans="1:7">
      <c r="A5" s="310" t="s">
        <v>2535</v>
      </c>
      <c r="B5" s="311" t="s">
        <v>2536</v>
      </c>
      <c r="C5" s="312"/>
      <c r="D5" s="312"/>
      <c r="E5" s="308"/>
      <c r="F5" s="309" t="str">
        <f t="shared" si="0"/>
        <v>否</v>
      </c>
      <c r="G5" s="292" t="str">
        <f t="shared" si="1"/>
        <v>款</v>
      </c>
    </row>
    <row r="6" ht="38.1" customHeight="1" spans="1:7">
      <c r="A6" s="310" t="s">
        <v>2537</v>
      </c>
      <c r="B6" s="311" t="s">
        <v>2538</v>
      </c>
      <c r="C6" s="312"/>
      <c r="D6" s="312"/>
      <c r="E6" s="308"/>
      <c r="F6" s="309" t="str">
        <f t="shared" si="0"/>
        <v>否</v>
      </c>
      <c r="G6" s="292" t="str">
        <f t="shared" si="1"/>
        <v>项</v>
      </c>
    </row>
    <row r="7" ht="38.1" customHeight="1" spans="1:7">
      <c r="A7" s="310" t="s">
        <v>2539</v>
      </c>
      <c r="B7" s="311" t="s">
        <v>2540</v>
      </c>
      <c r="C7" s="312"/>
      <c r="D7" s="312"/>
      <c r="E7" s="308"/>
      <c r="F7" s="309" t="str">
        <f t="shared" si="0"/>
        <v>否</v>
      </c>
      <c r="G7" s="292" t="str">
        <f t="shared" si="1"/>
        <v>项</v>
      </c>
    </row>
    <row r="8" ht="38.1" customHeight="1" spans="1:7">
      <c r="A8" s="310" t="s">
        <v>2541</v>
      </c>
      <c r="B8" s="311" t="s">
        <v>2542</v>
      </c>
      <c r="C8" s="312"/>
      <c r="D8" s="312"/>
      <c r="E8" s="308"/>
      <c r="F8" s="309" t="str">
        <f t="shared" si="0"/>
        <v>否</v>
      </c>
      <c r="G8" s="292" t="str">
        <f t="shared" si="1"/>
        <v>项</v>
      </c>
    </row>
    <row r="9" s="284" customFormat="1" ht="38.1" customHeight="1" spans="1:7">
      <c r="A9" s="310" t="s">
        <v>2543</v>
      </c>
      <c r="B9" s="311" t="s">
        <v>2544</v>
      </c>
      <c r="C9" s="312"/>
      <c r="D9" s="312"/>
      <c r="E9" s="308"/>
      <c r="F9" s="309" t="str">
        <f t="shared" si="0"/>
        <v>否</v>
      </c>
      <c r="G9" s="292" t="str">
        <f t="shared" si="1"/>
        <v>项</v>
      </c>
    </row>
    <row r="10" ht="38.1" customHeight="1" spans="1:7">
      <c r="A10" s="310" t="s">
        <v>2545</v>
      </c>
      <c r="B10" s="311" t="s">
        <v>2546</v>
      </c>
      <c r="C10" s="312"/>
      <c r="D10" s="312"/>
      <c r="E10" s="308"/>
      <c r="F10" s="309" t="str">
        <f t="shared" si="0"/>
        <v>否</v>
      </c>
      <c r="G10" s="292" t="str">
        <f t="shared" si="1"/>
        <v>项</v>
      </c>
    </row>
    <row r="11" ht="38.1" customHeight="1" spans="1:7">
      <c r="A11" s="310" t="s">
        <v>2547</v>
      </c>
      <c r="B11" s="311" t="s">
        <v>2548</v>
      </c>
      <c r="C11" s="312"/>
      <c r="D11" s="312"/>
      <c r="E11" s="308"/>
      <c r="F11" s="309" t="str">
        <f t="shared" si="0"/>
        <v>否</v>
      </c>
      <c r="G11" s="292" t="str">
        <f t="shared" si="1"/>
        <v>款</v>
      </c>
    </row>
    <row r="12" s="284" customFormat="1" ht="38.1" customHeight="1" spans="1:7">
      <c r="A12" s="310" t="s">
        <v>2549</v>
      </c>
      <c r="B12" s="311" t="s">
        <v>2550</v>
      </c>
      <c r="C12" s="312">
        <v>0</v>
      </c>
      <c r="D12" s="312">
        <v>0</v>
      </c>
      <c r="E12" s="308"/>
      <c r="F12" s="309" t="str">
        <f t="shared" si="0"/>
        <v>否</v>
      </c>
      <c r="G12" s="292" t="str">
        <f t="shared" si="1"/>
        <v>项</v>
      </c>
    </row>
    <row r="13" ht="38.1" customHeight="1" spans="1:7">
      <c r="A13" s="310" t="s">
        <v>2551</v>
      </c>
      <c r="B13" s="311" t="s">
        <v>2552</v>
      </c>
      <c r="C13" s="312">
        <v>0</v>
      </c>
      <c r="D13" s="312">
        <v>0</v>
      </c>
      <c r="E13" s="308"/>
      <c r="F13" s="309" t="str">
        <f t="shared" si="0"/>
        <v>否</v>
      </c>
      <c r="G13" s="292" t="str">
        <f t="shared" si="1"/>
        <v>项</v>
      </c>
    </row>
    <row r="14" s="284" customFormat="1" ht="38.1" customHeight="1" spans="1:7">
      <c r="A14" s="310" t="s">
        <v>2553</v>
      </c>
      <c r="B14" s="311" t="s">
        <v>2554</v>
      </c>
      <c r="C14" s="312"/>
      <c r="D14" s="312"/>
      <c r="E14" s="308"/>
      <c r="F14" s="309" t="str">
        <f t="shared" si="0"/>
        <v>否</v>
      </c>
      <c r="G14" s="292" t="str">
        <f t="shared" si="1"/>
        <v>项</v>
      </c>
    </row>
    <row r="15" ht="38.1" customHeight="1" spans="1:7">
      <c r="A15" s="310" t="s">
        <v>2555</v>
      </c>
      <c r="B15" s="311" t="s">
        <v>2556</v>
      </c>
      <c r="C15" s="312"/>
      <c r="D15" s="312"/>
      <c r="E15" s="308"/>
      <c r="F15" s="309" t="str">
        <f t="shared" si="0"/>
        <v>否</v>
      </c>
      <c r="G15" s="292" t="str">
        <f t="shared" si="1"/>
        <v>项</v>
      </c>
    </row>
    <row r="16" ht="38.1" customHeight="1" spans="1:7">
      <c r="A16" s="310" t="s">
        <v>2557</v>
      </c>
      <c r="B16" s="311" t="s">
        <v>2558</v>
      </c>
      <c r="C16" s="312"/>
      <c r="D16" s="312"/>
      <c r="E16" s="308"/>
      <c r="F16" s="309" t="str">
        <f t="shared" si="0"/>
        <v>否</v>
      </c>
      <c r="G16" s="292" t="str">
        <f t="shared" si="1"/>
        <v>项</v>
      </c>
    </row>
    <row r="17" s="284" customFormat="1" ht="38.1" customHeight="1" spans="1:7">
      <c r="A17" s="310" t="s">
        <v>2559</v>
      </c>
      <c r="B17" s="311" t="s">
        <v>2560</v>
      </c>
      <c r="C17" s="312">
        <f>SUM(C18:C19)</f>
        <v>0</v>
      </c>
      <c r="D17" s="312">
        <f>SUM(D18:D19)</f>
        <v>0</v>
      </c>
      <c r="E17" s="308"/>
      <c r="F17" s="309" t="str">
        <f t="shared" si="0"/>
        <v>否</v>
      </c>
      <c r="G17" s="292" t="str">
        <f t="shared" si="1"/>
        <v>款</v>
      </c>
    </row>
    <row r="18" s="284" customFormat="1" ht="38.1" customHeight="1" spans="1:7">
      <c r="A18" s="310" t="s">
        <v>2561</v>
      </c>
      <c r="B18" s="311" t="s">
        <v>2562</v>
      </c>
      <c r="C18" s="312">
        <v>0</v>
      </c>
      <c r="D18" s="312">
        <v>0</v>
      </c>
      <c r="E18" s="308"/>
      <c r="F18" s="309" t="str">
        <f t="shared" si="0"/>
        <v>否</v>
      </c>
      <c r="G18" s="292" t="str">
        <f t="shared" si="1"/>
        <v>项</v>
      </c>
    </row>
    <row r="19" s="284" customFormat="1" ht="38.1" customHeight="1" spans="1:7">
      <c r="A19" s="310" t="s">
        <v>2563</v>
      </c>
      <c r="B19" s="311" t="s">
        <v>2564</v>
      </c>
      <c r="C19" s="312">
        <v>0</v>
      </c>
      <c r="D19" s="312">
        <v>0</v>
      </c>
      <c r="E19" s="308"/>
      <c r="F19" s="309" t="str">
        <f t="shared" si="0"/>
        <v>否</v>
      </c>
      <c r="G19" s="292" t="str">
        <f t="shared" si="1"/>
        <v>项</v>
      </c>
    </row>
    <row r="20" ht="38.1" customHeight="1" spans="1:7">
      <c r="A20" s="305" t="s">
        <v>84</v>
      </c>
      <c r="B20" s="306" t="s">
        <v>2565</v>
      </c>
      <c r="C20" s="307">
        <f>C21+C25+C29</f>
        <v>587</v>
      </c>
      <c r="D20" s="307">
        <f>D21+D25+D29</f>
        <v>1072</v>
      </c>
      <c r="E20" s="308">
        <f t="shared" ref="E20:E23" si="2">(D20-C20)/C20</f>
        <v>0.826</v>
      </c>
      <c r="F20" s="309" t="str">
        <f t="shared" si="0"/>
        <v>是</v>
      </c>
      <c r="G20" s="292" t="str">
        <f t="shared" si="1"/>
        <v>类</v>
      </c>
    </row>
    <row r="21" ht="38.1" customHeight="1" spans="1:7">
      <c r="A21" s="310" t="s">
        <v>2566</v>
      </c>
      <c r="B21" s="311" t="s">
        <v>2567</v>
      </c>
      <c r="C21" s="312">
        <f>C22+C23</f>
        <v>587</v>
      </c>
      <c r="D21" s="312">
        <f>D22+D23</f>
        <v>1072</v>
      </c>
      <c r="E21" s="313">
        <f t="shared" si="2"/>
        <v>0.826</v>
      </c>
      <c r="F21" s="309" t="str">
        <f t="shared" si="0"/>
        <v>是</v>
      </c>
      <c r="G21" s="292" t="str">
        <f t="shared" si="1"/>
        <v>款</v>
      </c>
    </row>
    <row r="22" ht="38.1" customHeight="1" spans="1:7">
      <c r="A22" s="310" t="s">
        <v>2568</v>
      </c>
      <c r="B22" s="311" t="s">
        <v>2569</v>
      </c>
      <c r="C22" s="312">
        <v>69</v>
      </c>
      <c r="D22" s="314">
        <v>317</v>
      </c>
      <c r="E22" s="313">
        <f t="shared" si="2"/>
        <v>3.594</v>
      </c>
      <c r="F22" s="309" t="str">
        <f t="shared" si="0"/>
        <v>是</v>
      </c>
      <c r="G22" s="292" t="str">
        <f t="shared" si="1"/>
        <v>项</v>
      </c>
    </row>
    <row r="23" ht="38.1" customHeight="1" spans="1:7">
      <c r="A23" s="310" t="s">
        <v>2570</v>
      </c>
      <c r="B23" s="311" t="s">
        <v>2571</v>
      </c>
      <c r="C23" s="315">
        <v>518</v>
      </c>
      <c r="D23" s="316">
        <v>755</v>
      </c>
      <c r="E23" s="313">
        <f t="shared" si="2"/>
        <v>0.458</v>
      </c>
      <c r="F23" s="309" t="str">
        <f t="shared" si="0"/>
        <v>是</v>
      </c>
      <c r="G23" s="292" t="str">
        <f t="shared" si="1"/>
        <v>项</v>
      </c>
    </row>
    <row r="24" ht="38.1" customHeight="1" spans="1:7">
      <c r="A24" s="310" t="s">
        <v>2572</v>
      </c>
      <c r="B24" s="311" t="s">
        <v>2573</v>
      </c>
      <c r="C24" s="312"/>
      <c r="D24" s="312"/>
      <c r="E24" s="308"/>
      <c r="F24" s="309" t="str">
        <f t="shared" si="0"/>
        <v>否</v>
      </c>
      <c r="G24" s="292" t="str">
        <f t="shared" si="1"/>
        <v>项</v>
      </c>
    </row>
    <row r="25" ht="38.1" customHeight="1" spans="1:7">
      <c r="A25" s="310" t="s">
        <v>2574</v>
      </c>
      <c r="B25" s="311" t="s">
        <v>2575</v>
      </c>
      <c r="C25" s="312"/>
      <c r="D25" s="312"/>
      <c r="E25" s="308"/>
      <c r="F25" s="309" t="str">
        <f t="shared" si="0"/>
        <v>否</v>
      </c>
      <c r="G25" s="292" t="str">
        <f t="shared" si="1"/>
        <v>款</v>
      </c>
    </row>
    <row r="26" s="284" customFormat="1" ht="38.1" customHeight="1" spans="1:7">
      <c r="A26" s="310" t="s">
        <v>2576</v>
      </c>
      <c r="B26" s="311" t="s">
        <v>2569</v>
      </c>
      <c r="C26" s="312"/>
      <c r="D26" s="312"/>
      <c r="E26" s="308"/>
      <c r="F26" s="309" t="str">
        <f t="shared" si="0"/>
        <v>否</v>
      </c>
      <c r="G26" s="292" t="str">
        <f t="shared" si="1"/>
        <v>项</v>
      </c>
    </row>
    <row r="27" ht="38.1" customHeight="1" spans="1:7">
      <c r="A27" s="310" t="s">
        <v>2577</v>
      </c>
      <c r="B27" s="311" t="s">
        <v>2571</v>
      </c>
      <c r="C27" s="312"/>
      <c r="D27" s="312"/>
      <c r="E27" s="308"/>
      <c r="F27" s="309" t="str">
        <f t="shared" si="0"/>
        <v>否</v>
      </c>
      <c r="G27" s="292" t="str">
        <f t="shared" si="1"/>
        <v>项</v>
      </c>
    </row>
    <row r="28" ht="38.1" customHeight="1" spans="1:7">
      <c r="A28" s="310" t="s">
        <v>2578</v>
      </c>
      <c r="B28" s="311" t="s">
        <v>2579</v>
      </c>
      <c r="C28" s="312"/>
      <c r="D28" s="312"/>
      <c r="E28" s="308"/>
      <c r="F28" s="309" t="str">
        <f t="shared" si="0"/>
        <v>否</v>
      </c>
      <c r="G28" s="292" t="str">
        <f t="shared" si="1"/>
        <v>项</v>
      </c>
    </row>
    <row r="29" s="285" customFormat="1" ht="38.1" customHeight="1" spans="1:7">
      <c r="A29" s="310" t="s">
        <v>2580</v>
      </c>
      <c r="B29" s="311" t="s">
        <v>2581</v>
      </c>
      <c r="C29" s="312"/>
      <c r="D29" s="312"/>
      <c r="E29" s="308"/>
      <c r="F29" s="309" t="str">
        <f t="shared" si="0"/>
        <v>否</v>
      </c>
      <c r="G29" s="292" t="str">
        <f t="shared" si="1"/>
        <v>款</v>
      </c>
    </row>
    <row r="30" s="284" customFormat="1" ht="38.1" customHeight="1" spans="1:7">
      <c r="A30" s="310" t="s">
        <v>2582</v>
      </c>
      <c r="B30" s="311" t="s">
        <v>2571</v>
      </c>
      <c r="C30" s="312">
        <v>0</v>
      </c>
      <c r="D30" s="312">
        <v>0</v>
      </c>
      <c r="E30" s="308"/>
      <c r="F30" s="309" t="str">
        <f t="shared" si="0"/>
        <v>否</v>
      </c>
      <c r="G30" s="292" t="str">
        <f t="shared" si="1"/>
        <v>项</v>
      </c>
    </row>
    <row r="31" s="284" customFormat="1" ht="38.1" customHeight="1" spans="1:7">
      <c r="A31" s="310" t="s">
        <v>2583</v>
      </c>
      <c r="B31" s="311" t="s">
        <v>2584</v>
      </c>
      <c r="C31" s="312">
        <v>0</v>
      </c>
      <c r="D31" s="312"/>
      <c r="E31" s="308"/>
      <c r="F31" s="309" t="str">
        <f t="shared" si="0"/>
        <v>否</v>
      </c>
      <c r="G31" s="292" t="str">
        <f t="shared" si="1"/>
        <v>项</v>
      </c>
    </row>
    <row r="32" ht="38.1" customHeight="1" spans="1:7">
      <c r="A32" s="305" t="s">
        <v>88</v>
      </c>
      <c r="B32" s="306" t="s">
        <v>2585</v>
      </c>
      <c r="C32" s="307">
        <f>C33</f>
        <v>0</v>
      </c>
      <c r="D32" s="307"/>
      <c r="E32" s="308"/>
      <c r="F32" s="309" t="str">
        <f t="shared" si="0"/>
        <v>是</v>
      </c>
      <c r="G32" s="292" t="str">
        <f t="shared" si="1"/>
        <v>类</v>
      </c>
    </row>
    <row r="33" ht="38.1" customHeight="1" spans="1:7">
      <c r="A33" s="310" t="s">
        <v>2586</v>
      </c>
      <c r="B33" s="311" t="s">
        <v>2587</v>
      </c>
      <c r="C33" s="312"/>
      <c r="D33" s="312"/>
      <c r="E33" s="308"/>
      <c r="F33" s="309" t="str">
        <f t="shared" si="0"/>
        <v>否</v>
      </c>
      <c r="G33" s="292" t="str">
        <f t="shared" si="1"/>
        <v>款</v>
      </c>
    </row>
    <row r="34" s="284" customFormat="1" ht="38.1" customHeight="1" spans="1:7">
      <c r="A34" s="310">
        <v>2116001</v>
      </c>
      <c r="B34" s="311" t="s">
        <v>2588</v>
      </c>
      <c r="C34" s="312"/>
      <c r="D34" s="312"/>
      <c r="E34" s="308"/>
      <c r="F34" s="309" t="str">
        <f t="shared" si="0"/>
        <v>否</v>
      </c>
      <c r="G34" s="292" t="str">
        <f t="shared" si="1"/>
        <v>项</v>
      </c>
    </row>
    <row r="35" s="284" customFormat="1" ht="38.1" customHeight="1" spans="1:7">
      <c r="A35" s="310">
        <v>2116002</v>
      </c>
      <c r="B35" s="311" t="s">
        <v>2589</v>
      </c>
      <c r="C35" s="312"/>
      <c r="D35" s="312"/>
      <c r="E35" s="308"/>
      <c r="F35" s="309" t="str">
        <f t="shared" si="0"/>
        <v>否</v>
      </c>
      <c r="G35" s="292" t="str">
        <f t="shared" si="1"/>
        <v>项</v>
      </c>
    </row>
    <row r="36" s="284" customFormat="1" ht="38.1" customHeight="1" spans="1:7">
      <c r="A36" s="310">
        <v>2116003</v>
      </c>
      <c r="B36" s="311" t="s">
        <v>2590</v>
      </c>
      <c r="C36" s="312"/>
      <c r="D36" s="312"/>
      <c r="E36" s="308"/>
      <c r="F36" s="309" t="str">
        <f t="shared" si="0"/>
        <v>否</v>
      </c>
      <c r="G36" s="292" t="str">
        <f t="shared" si="1"/>
        <v>项</v>
      </c>
    </row>
    <row r="37" s="285" customFormat="1" ht="38.1" customHeight="1" spans="1:7">
      <c r="A37" s="310">
        <v>2116099</v>
      </c>
      <c r="B37" s="311" t="s">
        <v>2591</v>
      </c>
      <c r="C37" s="312">
        <v>0</v>
      </c>
      <c r="D37" s="312"/>
      <c r="E37" s="308"/>
      <c r="F37" s="309" t="str">
        <f t="shared" si="0"/>
        <v>否</v>
      </c>
      <c r="G37" s="292" t="str">
        <f t="shared" si="1"/>
        <v>项</v>
      </c>
    </row>
    <row r="38" s="284" customFormat="1" ht="38.1" customHeight="1" spans="1:7">
      <c r="A38" s="310">
        <v>21161</v>
      </c>
      <c r="B38" s="311" t="s">
        <v>2592</v>
      </c>
      <c r="C38" s="312">
        <f>SUM(C39:C42)</f>
        <v>0</v>
      </c>
      <c r="D38" s="312">
        <f>SUM(D39:D42)</f>
        <v>0</v>
      </c>
      <c r="E38" s="308"/>
      <c r="F38" s="309" t="str">
        <f t="shared" si="0"/>
        <v>否</v>
      </c>
      <c r="G38" s="292" t="str">
        <f t="shared" si="1"/>
        <v>款</v>
      </c>
    </row>
    <row r="39" ht="38.1" customHeight="1" spans="1:7">
      <c r="A39" s="310">
        <v>2116101</v>
      </c>
      <c r="B39" s="311" t="s">
        <v>2593</v>
      </c>
      <c r="C39" s="312">
        <v>0</v>
      </c>
      <c r="D39" s="312">
        <v>0</v>
      </c>
      <c r="E39" s="308"/>
      <c r="F39" s="309" t="str">
        <f t="shared" si="0"/>
        <v>否</v>
      </c>
      <c r="G39" s="292" t="str">
        <f t="shared" si="1"/>
        <v>项</v>
      </c>
    </row>
    <row r="40" ht="38.1" customHeight="1" spans="1:7">
      <c r="A40" s="310">
        <v>2116102</v>
      </c>
      <c r="B40" s="311" t="s">
        <v>2594</v>
      </c>
      <c r="C40" s="312">
        <v>0</v>
      </c>
      <c r="D40" s="312">
        <v>0</v>
      </c>
      <c r="E40" s="308"/>
      <c r="F40" s="309" t="str">
        <f t="shared" si="0"/>
        <v>否</v>
      </c>
      <c r="G40" s="292" t="str">
        <f t="shared" si="1"/>
        <v>项</v>
      </c>
    </row>
    <row r="41" ht="38.1" customHeight="1" spans="1:7">
      <c r="A41" s="310">
        <v>2116103</v>
      </c>
      <c r="B41" s="311" t="s">
        <v>2595</v>
      </c>
      <c r="C41" s="312">
        <v>0</v>
      </c>
      <c r="D41" s="312">
        <v>0</v>
      </c>
      <c r="E41" s="308"/>
      <c r="F41" s="309" t="str">
        <f t="shared" si="0"/>
        <v>否</v>
      </c>
      <c r="G41" s="292" t="str">
        <f t="shared" si="1"/>
        <v>项</v>
      </c>
    </row>
    <row r="42" ht="38.1" customHeight="1" spans="1:7">
      <c r="A42" s="310">
        <v>2116104</v>
      </c>
      <c r="B42" s="311" t="s">
        <v>2596</v>
      </c>
      <c r="C42" s="312">
        <v>0</v>
      </c>
      <c r="D42" s="312">
        <v>0</v>
      </c>
      <c r="E42" s="308"/>
      <c r="F42" s="309" t="str">
        <f t="shared" si="0"/>
        <v>否</v>
      </c>
      <c r="G42" s="292" t="str">
        <f t="shared" si="1"/>
        <v>项</v>
      </c>
    </row>
    <row r="43" ht="38.1" customHeight="1" spans="1:7">
      <c r="A43" s="305" t="s">
        <v>90</v>
      </c>
      <c r="B43" s="306" t="s">
        <v>2597</v>
      </c>
      <c r="C43" s="307">
        <f>C44+C58+C62+C63+C69+C73+C77+C81+C87+C90</f>
        <v>702</v>
      </c>
      <c r="D43" s="307">
        <f>D44+D58+D62+D63+D69+D73+D77+D81+D87+D90</f>
        <v>4633</v>
      </c>
      <c r="E43" s="308">
        <f t="shared" ref="E43:E46" si="3">(D43-C43)/C43</f>
        <v>5.6</v>
      </c>
      <c r="F43" s="309" t="str">
        <f t="shared" si="0"/>
        <v>是</v>
      </c>
      <c r="G43" s="292" t="str">
        <f t="shared" si="1"/>
        <v>类</v>
      </c>
    </row>
    <row r="44" ht="38.1" customHeight="1" spans="1:7">
      <c r="A44" s="310" t="s">
        <v>2598</v>
      </c>
      <c r="B44" s="311" t="s">
        <v>2599</v>
      </c>
      <c r="C44" s="312">
        <f>SUM(C45:C57)</f>
        <v>527</v>
      </c>
      <c r="D44" s="312">
        <f>SUM(D45:D57)</f>
        <v>4561</v>
      </c>
      <c r="E44" s="313">
        <f t="shared" si="3"/>
        <v>7.655</v>
      </c>
      <c r="F44" s="309" t="str">
        <f t="shared" si="0"/>
        <v>是</v>
      </c>
      <c r="G44" s="292" t="str">
        <f t="shared" si="1"/>
        <v>款</v>
      </c>
    </row>
    <row r="45" ht="38.1" customHeight="1" spans="1:7">
      <c r="A45" s="310" t="s">
        <v>2600</v>
      </c>
      <c r="B45" s="311" t="s">
        <v>2601</v>
      </c>
      <c r="C45" s="312">
        <v>134</v>
      </c>
      <c r="D45" s="314">
        <v>135</v>
      </c>
      <c r="E45" s="313">
        <f t="shared" si="3"/>
        <v>0.007</v>
      </c>
      <c r="F45" s="309" t="str">
        <f t="shared" si="0"/>
        <v>是</v>
      </c>
      <c r="G45" s="292" t="str">
        <f t="shared" si="1"/>
        <v>项</v>
      </c>
    </row>
    <row r="46" ht="38.1" customHeight="1" spans="1:7">
      <c r="A46" s="310" t="s">
        <v>2602</v>
      </c>
      <c r="B46" s="311" t="s">
        <v>2603</v>
      </c>
      <c r="C46" s="315">
        <v>293</v>
      </c>
      <c r="D46" s="316">
        <v>295</v>
      </c>
      <c r="E46" s="313">
        <f t="shared" si="3"/>
        <v>0.007</v>
      </c>
      <c r="F46" s="309" t="str">
        <f t="shared" si="0"/>
        <v>是</v>
      </c>
      <c r="G46" s="292" t="str">
        <f t="shared" si="1"/>
        <v>项</v>
      </c>
    </row>
    <row r="47" ht="38.1" customHeight="1" spans="1:7">
      <c r="A47" s="310" t="s">
        <v>2604</v>
      </c>
      <c r="B47" s="311" t="s">
        <v>2605</v>
      </c>
      <c r="C47" s="312"/>
      <c r="D47" s="312"/>
      <c r="E47" s="308"/>
      <c r="F47" s="309" t="str">
        <f t="shared" si="0"/>
        <v>否</v>
      </c>
      <c r="G47" s="292" t="str">
        <f t="shared" si="1"/>
        <v>项</v>
      </c>
    </row>
    <row r="48" ht="38.1" customHeight="1" spans="1:7">
      <c r="A48" s="310" t="s">
        <v>2606</v>
      </c>
      <c r="B48" s="311" t="s">
        <v>2607</v>
      </c>
      <c r="C48" s="312"/>
      <c r="D48" s="312"/>
      <c r="E48" s="308"/>
      <c r="F48" s="309" t="str">
        <f t="shared" si="0"/>
        <v>否</v>
      </c>
      <c r="G48" s="292" t="str">
        <f t="shared" si="1"/>
        <v>项</v>
      </c>
    </row>
    <row r="49" ht="38.1" customHeight="1" spans="1:7">
      <c r="A49" s="310" t="s">
        <v>2608</v>
      </c>
      <c r="B49" s="311" t="s">
        <v>2609</v>
      </c>
      <c r="C49" s="312"/>
      <c r="D49" s="312"/>
      <c r="E49" s="308"/>
      <c r="F49" s="309" t="str">
        <f t="shared" si="0"/>
        <v>否</v>
      </c>
      <c r="G49" s="292" t="str">
        <f t="shared" si="1"/>
        <v>项</v>
      </c>
    </row>
    <row r="50" ht="38.1" customHeight="1" spans="1:7">
      <c r="A50" s="310" t="s">
        <v>2610</v>
      </c>
      <c r="B50" s="311" t="s">
        <v>2611</v>
      </c>
      <c r="C50" s="312"/>
      <c r="D50" s="312"/>
      <c r="E50" s="308"/>
      <c r="F50" s="309" t="str">
        <f t="shared" si="0"/>
        <v>否</v>
      </c>
      <c r="G50" s="292" t="str">
        <f t="shared" si="1"/>
        <v>项</v>
      </c>
    </row>
    <row r="51" ht="38.1" customHeight="1" spans="1:7">
      <c r="A51" s="310" t="s">
        <v>2612</v>
      </c>
      <c r="B51" s="311" t="s">
        <v>2613</v>
      </c>
      <c r="C51" s="312"/>
      <c r="D51" s="312"/>
      <c r="E51" s="308"/>
      <c r="F51" s="309" t="str">
        <f t="shared" si="0"/>
        <v>否</v>
      </c>
      <c r="G51" s="292" t="str">
        <f t="shared" si="1"/>
        <v>项</v>
      </c>
    </row>
    <row r="52" ht="38.1" customHeight="1" spans="1:7">
      <c r="A52" s="310" t="s">
        <v>2614</v>
      </c>
      <c r="B52" s="311" t="s">
        <v>2615</v>
      </c>
      <c r="C52" s="312"/>
      <c r="D52" s="312"/>
      <c r="E52" s="308"/>
      <c r="F52" s="309" t="str">
        <f t="shared" si="0"/>
        <v>否</v>
      </c>
      <c r="G52" s="292" t="str">
        <f t="shared" si="1"/>
        <v>项</v>
      </c>
    </row>
    <row r="53" ht="38.1" customHeight="1" spans="1:7">
      <c r="A53" s="310" t="s">
        <v>2616</v>
      </c>
      <c r="B53" s="311" t="s">
        <v>2617</v>
      </c>
      <c r="C53" s="312"/>
      <c r="D53" s="312"/>
      <c r="E53" s="308"/>
      <c r="F53" s="309" t="str">
        <f t="shared" si="0"/>
        <v>否</v>
      </c>
      <c r="G53" s="292" t="str">
        <f t="shared" si="1"/>
        <v>项</v>
      </c>
    </row>
    <row r="54" ht="38.1" customHeight="1" spans="1:7">
      <c r="A54" s="310" t="s">
        <v>2618</v>
      </c>
      <c r="B54" s="311" t="s">
        <v>2619</v>
      </c>
      <c r="C54" s="312"/>
      <c r="D54" s="312"/>
      <c r="E54" s="308"/>
      <c r="F54" s="309" t="str">
        <f t="shared" si="0"/>
        <v>否</v>
      </c>
      <c r="G54" s="292" t="str">
        <f t="shared" si="1"/>
        <v>项</v>
      </c>
    </row>
    <row r="55" ht="38.1" customHeight="1" spans="1:7">
      <c r="A55" s="310" t="s">
        <v>2620</v>
      </c>
      <c r="B55" s="311" t="s">
        <v>2621</v>
      </c>
      <c r="C55" s="312"/>
      <c r="D55" s="312"/>
      <c r="E55" s="308"/>
      <c r="F55" s="309" t="str">
        <f t="shared" si="0"/>
        <v>否</v>
      </c>
      <c r="G55" s="292" t="str">
        <f t="shared" si="1"/>
        <v>项</v>
      </c>
    </row>
    <row r="56" ht="38.1" customHeight="1" spans="1:7">
      <c r="A56" s="317">
        <v>2120814</v>
      </c>
      <c r="B56" s="318" t="s">
        <v>2622</v>
      </c>
      <c r="C56" s="314">
        <v>100</v>
      </c>
      <c r="D56" s="314">
        <v>687</v>
      </c>
      <c r="E56" s="308"/>
      <c r="F56" s="309"/>
      <c r="G56" s="292"/>
    </row>
    <row r="57" ht="38.1" customHeight="1" spans="1:7">
      <c r="A57" s="310" t="s">
        <v>2623</v>
      </c>
      <c r="B57" s="311" t="s">
        <v>2624</v>
      </c>
      <c r="C57" s="312"/>
      <c r="D57" s="312">
        <v>3444</v>
      </c>
      <c r="E57" s="308"/>
      <c r="F57" s="309" t="str">
        <f t="shared" ref="F57:F120" si="4">IF(LEN(A57)=3,"是",IF(B57&lt;&gt;"",IF(SUM(C57:D57)&lt;&gt;0,"是","否"),"是"))</f>
        <v>是</v>
      </c>
      <c r="G57" s="292" t="str">
        <f t="shared" ref="G57:G120" si="5">IF(LEN(A57)=3,"类",IF(LEN(A57)=5,"款","项"))</f>
        <v>项</v>
      </c>
    </row>
    <row r="58" ht="38.1" customHeight="1" spans="1:7">
      <c r="A58" s="310" t="s">
        <v>2625</v>
      </c>
      <c r="B58" s="311" t="s">
        <v>2626</v>
      </c>
      <c r="C58" s="312"/>
      <c r="D58" s="312"/>
      <c r="E58" s="308"/>
      <c r="F58" s="309" t="str">
        <f t="shared" si="4"/>
        <v>否</v>
      </c>
      <c r="G58" s="292" t="str">
        <f t="shared" si="5"/>
        <v>款</v>
      </c>
    </row>
    <row r="59" ht="38.1" customHeight="1" spans="1:7">
      <c r="A59" s="310" t="s">
        <v>2627</v>
      </c>
      <c r="B59" s="311" t="s">
        <v>2601</v>
      </c>
      <c r="C59" s="312"/>
      <c r="D59" s="312"/>
      <c r="E59" s="308"/>
      <c r="F59" s="309" t="str">
        <f t="shared" si="4"/>
        <v>否</v>
      </c>
      <c r="G59" s="292" t="str">
        <f t="shared" si="5"/>
        <v>项</v>
      </c>
    </row>
    <row r="60" ht="38.1" customHeight="1" spans="1:7">
      <c r="A60" s="310" t="s">
        <v>2628</v>
      </c>
      <c r="B60" s="311" t="s">
        <v>2603</v>
      </c>
      <c r="C60" s="312"/>
      <c r="D60" s="312"/>
      <c r="E60" s="308"/>
      <c r="F60" s="309" t="str">
        <f t="shared" si="4"/>
        <v>否</v>
      </c>
      <c r="G60" s="292" t="str">
        <f t="shared" si="5"/>
        <v>项</v>
      </c>
    </row>
    <row r="61" ht="38.1" customHeight="1" spans="1:7">
      <c r="A61" s="310" t="s">
        <v>2629</v>
      </c>
      <c r="B61" s="311" t="s">
        <v>2630</v>
      </c>
      <c r="C61" s="312"/>
      <c r="D61" s="312"/>
      <c r="E61" s="308"/>
      <c r="F61" s="309" t="str">
        <f t="shared" si="4"/>
        <v>否</v>
      </c>
      <c r="G61" s="292" t="str">
        <f t="shared" si="5"/>
        <v>项</v>
      </c>
    </row>
    <row r="62" ht="38.1" customHeight="1" spans="1:7">
      <c r="A62" s="310" t="s">
        <v>2631</v>
      </c>
      <c r="B62" s="311" t="s">
        <v>2632</v>
      </c>
      <c r="C62" s="312"/>
      <c r="D62" s="312"/>
      <c r="E62" s="308"/>
      <c r="F62" s="309" t="str">
        <f t="shared" si="4"/>
        <v>否</v>
      </c>
      <c r="G62" s="292" t="str">
        <f t="shared" si="5"/>
        <v>款</v>
      </c>
    </row>
    <row r="63" ht="38.1" customHeight="1" spans="1:7">
      <c r="A63" s="310" t="s">
        <v>2633</v>
      </c>
      <c r="B63" s="311" t="s">
        <v>2634</v>
      </c>
      <c r="C63" s="312">
        <f>SUM(C64:C68)</f>
        <v>175</v>
      </c>
      <c r="D63" s="312">
        <f>SUM(D64:D68)</f>
        <v>72</v>
      </c>
      <c r="E63" s="313">
        <f>(D63-C63)/C63</f>
        <v>-0.589</v>
      </c>
      <c r="F63" s="309" t="str">
        <f t="shared" si="4"/>
        <v>是</v>
      </c>
      <c r="G63" s="292" t="str">
        <f t="shared" si="5"/>
        <v>款</v>
      </c>
    </row>
    <row r="64" ht="38.1" customHeight="1" spans="1:7">
      <c r="A64" s="310" t="s">
        <v>2635</v>
      </c>
      <c r="B64" s="311" t="s">
        <v>2636</v>
      </c>
      <c r="C64" s="312"/>
      <c r="D64" s="312"/>
      <c r="E64" s="313"/>
      <c r="F64" s="309" t="str">
        <f t="shared" si="4"/>
        <v>否</v>
      </c>
      <c r="G64" s="292" t="str">
        <f t="shared" si="5"/>
        <v>项</v>
      </c>
    </row>
    <row r="65" ht="38.1" customHeight="1" spans="1:7">
      <c r="A65" s="310" t="s">
        <v>2637</v>
      </c>
      <c r="B65" s="311" t="s">
        <v>2638</v>
      </c>
      <c r="C65" s="312"/>
      <c r="D65" s="312"/>
      <c r="E65" s="313"/>
      <c r="F65" s="309" t="str">
        <f t="shared" si="4"/>
        <v>否</v>
      </c>
      <c r="G65" s="292" t="str">
        <f t="shared" si="5"/>
        <v>项</v>
      </c>
    </row>
    <row r="66" ht="38.1" customHeight="1" spans="1:7">
      <c r="A66" s="310" t="s">
        <v>2639</v>
      </c>
      <c r="B66" s="311" t="s">
        <v>2640</v>
      </c>
      <c r="C66" s="312"/>
      <c r="D66" s="312"/>
      <c r="E66" s="313"/>
      <c r="F66" s="309" t="str">
        <f t="shared" si="4"/>
        <v>否</v>
      </c>
      <c r="G66" s="292" t="str">
        <f t="shared" si="5"/>
        <v>项</v>
      </c>
    </row>
    <row r="67" ht="38.1" customHeight="1" spans="1:7">
      <c r="A67" s="310" t="s">
        <v>2641</v>
      </c>
      <c r="B67" s="311" t="s">
        <v>2642</v>
      </c>
      <c r="C67" s="312"/>
      <c r="D67" s="312"/>
      <c r="E67" s="313"/>
      <c r="F67" s="309" t="str">
        <f t="shared" si="4"/>
        <v>否</v>
      </c>
      <c r="G67" s="292" t="str">
        <f t="shared" si="5"/>
        <v>项</v>
      </c>
    </row>
    <row r="68" ht="38.1" customHeight="1" spans="1:7">
      <c r="A68" s="310" t="s">
        <v>2643</v>
      </c>
      <c r="B68" s="311" t="s">
        <v>2644</v>
      </c>
      <c r="C68" s="312">
        <v>175</v>
      </c>
      <c r="D68" s="314">
        <v>72</v>
      </c>
      <c r="E68" s="313">
        <f>(D68-C68)/C68</f>
        <v>-0.589</v>
      </c>
      <c r="F68" s="309" t="str">
        <f t="shared" si="4"/>
        <v>是</v>
      </c>
      <c r="G68" s="292" t="str">
        <f t="shared" si="5"/>
        <v>项</v>
      </c>
    </row>
    <row r="69" ht="38.1" customHeight="1" spans="1:7">
      <c r="A69" s="310" t="s">
        <v>2645</v>
      </c>
      <c r="B69" s="311" t="s">
        <v>2646</v>
      </c>
      <c r="C69" s="312"/>
      <c r="D69" s="312"/>
      <c r="E69" s="308"/>
      <c r="F69" s="309" t="str">
        <f t="shared" si="4"/>
        <v>否</v>
      </c>
      <c r="G69" s="292" t="str">
        <f t="shared" si="5"/>
        <v>款</v>
      </c>
    </row>
    <row r="70" ht="38.1" customHeight="1" spans="1:7">
      <c r="A70" s="310" t="s">
        <v>2647</v>
      </c>
      <c r="B70" s="311" t="s">
        <v>2648</v>
      </c>
      <c r="C70" s="312"/>
      <c r="D70" s="312"/>
      <c r="E70" s="308"/>
      <c r="F70" s="309" t="str">
        <f t="shared" si="4"/>
        <v>否</v>
      </c>
      <c r="G70" s="292" t="str">
        <f t="shared" si="5"/>
        <v>项</v>
      </c>
    </row>
    <row r="71" ht="38.1" customHeight="1" spans="1:7">
      <c r="A71" s="310" t="s">
        <v>2649</v>
      </c>
      <c r="B71" s="311" t="s">
        <v>2650</v>
      </c>
      <c r="C71" s="312"/>
      <c r="D71" s="312"/>
      <c r="E71" s="308"/>
      <c r="F71" s="309" t="str">
        <f t="shared" si="4"/>
        <v>否</v>
      </c>
      <c r="G71" s="292" t="str">
        <f t="shared" si="5"/>
        <v>项</v>
      </c>
    </row>
    <row r="72" ht="38.1" customHeight="1" spans="1:7">
      <c r="A72" s="310" t="s">
        <v>2651</v>
      </c>
      <c r="B72" s="311" t="s">
        <v>2652</v>
      </c>
      <c r="C72" s="312"/>
      <c r="D72" s="312"/>
      <c r="E72" s="308"/>
      <c r="F72" s="309" t="str">
        <f t="shared" si="4"/>
        <v>否</v>
      </c>
      <c r="G72" s="292" t="str">
        <f t="shared" si="5"/>
        <v>项</v>
      </c>
    </row>
    <row r="73" ht="38.1" customHeight="1" spans="1:7">
      <c r="A73" s="310" t="s">
        <v>2653</v>
      </c>
      <c r="B73" s="311" t="s">
        <v>2654</v>
      </c>
      <c r="C73" s="312"/>
      <c r="D73" s="312"/>
      <c r="E73" s="308"/>
      <c r="F73" s="309" t="str">
        <f t="shared" si="4"/>
        <v>否</v>
      </c>
      <c r="G73" s="292" t="str">
        <f t="shared" si="5"/>
        <v>款</v>
      </c>
    </row>
    <row r="74" ht="38.1" customHeight="1" spans="1:7">
      <c r="A74" s="310" t="s">
        <v>2655</v>
      </c>
      <c r="B74" s="311" t="s">
        <v>2601</v>
      </c>
      <c r="C74" s="312"/>
      <c r="D74" s="312"/>
      <c r="E74" s="308"/>
      <c r="F74" s="309" t="str">
        <f t="shared" si="4"/>
        <v>否</v>
      </c>
      <c r="G74" s="292" t="str">
        <f t="shared" si="5"/>
        <v>项</v>
      </c>
    </row>
    <row r="75" ht="38.1" customHeight="1" spans="1:7">
      <c r="A75" s="310" t="s">
        <v>2656</v>
      </c>
      <c r="B75" s="311" t="s">
        <v>2603</v>
      </c>
      <c r="C75" s="312"/>
      <c r="D75" s="312"/>
      <c r="E75" s="308"/>
      <c r="F75" s="309" t="str">
        <f t="shared" si="4"/>
        <v>否</v>
      </c>
      <c r="G75" s="292" t="str">
        <f t="shared" si="5"/>
        <v>项</v>
      </c>
    </row>
    <row r="76" ht="38.1" customHeight="1" spans="1:7">
      <c r="A76" s="310" t="s">
        <v>2657</v>
      </c>
      <c r="B76" s="311" t="s">
        <v>2658</v>
      </c>
      <c r="C76" s="312"/>
      <c r="D76" s="312"/>
      <c r="E76" s="308"/>
      <c r="F76" s="309" t="str">
        <f t="shared" si="4"/>
        <v>否</v>
      </c>
      <c r="G76" s="292" t="str">
        <f t="shared" si="5"/>
        <v>项</v>
      </c>
    </row>
    <row r="77" ht="38.1" customHeight="1" spans="1:7">
      <c r="A77" s="310" t="s">
        <v>2659</v>
      </c>
      <c r="B77" s="311" t="s">
        <v>2660</v>
      </c>
      <c r="C77" s="312"/>
      <c r="D77" s="312"/>
      <c r="E77" s="308"/>
      <c r="F77" s="309" t="str">
        <f t="shared" si="4"/>
        <v>否</v>
      </c>
      <c r="G77" s="292" t="str">
        <f t="shared" si="5"/>
        <v>款</v>
      </c>
    </row>
    <row r="78" ht="38.1" customHeight="1" spans="1:7">
      <c r="A78" s="310" t="s">
        <v>2661</v>
      </c>
      <c r="B78" s="311" t="s">
        <v>2601</v>
      </c>
      <c r="C78" s="312"/>
      <c r="D78" s="312"/>
      <c r="E78" s="308"/>
      <c r="F78" s="309" t="str">
        <f t="shared" si="4"/>
        <v>否</v>
      </c>
      <c r="G78" s="292" t="str">
        <f t="shared" si="5"/>
        <v>项</v>
      </c>
    </row>
    <row r="79" ht="38.1" customHeight="1" spans="1:7">
      <c r="A79" s="310" t="s">
        <v>2662</v>
      </c>
      <c r="B79" s="311" t="s">
        <v>2603</v>
      </c>
      <c r="C79" s="312"/>
      <c r="D79" s="312"/>
      <c r="E79" s="308"/>
      <c r="F79" s="309" t="str">
        <f t="shared" si="4"/>
        <v>否</v>
      </c>
      <c r="G79" s="292" t="str">
        <f t="shared" si="5"/>
        <v>项</v>
      </c>
    </row>
    <row r="80" s="284" customFormat="1" ht="38.1" customHeight="1" spans="1:7">
      <c r="A80" s="310" t="s">
        <v>2663</v>
      </c>
      <c r="B80" s="311" t="s">
        <v>2664</v>
      </c>
      <c r="C80" s="312"/>
      <c r="D80" s="312"/>
      <c r="E80" s="308"/>
      <c r="F80" s="309" t="str">
        <f t="shared" si="4"/>
        <v>否</v>
      </c>
      <c r="G80" s="292" t="str">
        <f t="shared" si="5"/>
        <v>项</v>
      </c>
    </row>
    <row r="81" s="284" customFormat="1" ht="38.1" customHeight="1" spans="1:7">
      <c r="A81" s="310" t="s">
        <v>2665</v>
      </c>
      <c r="B81" s="311" t="s">
        <v>2666</v>
      </c>
      <c r="C81" s="312"/>
      <c r="D81" s="312"/>
      <c r="E81" s="308"/>
      <c r="F81" s="309" t="str">
        <f t="shared" si="4"/>
        <v>否</v>
      </c>
      <c r="G81" s="292" t="str">
        <f t="shared" si="5"/>
        <v>款</v>
      </c>
    </row>
    <row r="82" s="284" customFormat="1" ht="38.1" customHeight="1" spans="1:7">
      <c r="A82" s="310" t="s">
        <v>2667</v>
      </c>
      <c r="B82" s="311" t="s">
        <v>2636</v>
      </c>
      <c r="C82" s="312"/>
      <c r="D82" s="312"/>
      <c r="E82" s="308"/>
      <c r="F82" s="309" t="str">
        <f t="shared" si="4"/>
        <v>否</v>
      </c>
      <c r="G82" s="292" t="str">
        <f t="shared" si="5"/>
        <v>项</v>
      </c>
    </row>
    <row r="83" s="284" customFormat="1" ht="38.1" customHeight="1" spans="1:7">
      <c r="A83" s="310" t="s">
        <v>2668</v>
      </c>
      <c r="B83" s="311" t="s">
        <v>2638</v>
      </c>
      <c r="C83" s="312"/>
      <c r="D83" s="312"/>
      <c r="E83" s="308"/>
      <c r="F83" s="309" t="str">
        <f t="shared" si="4"/>
        <v>否</v>
      </c>
      <c r="G83" s="292" t="str">
        <f t="shared" si="5"/>
        <v>项</v>
      </c>
    </row>
    <row r="84" s="284" customFormat="1" ht="38.1" customHeight="1" spans="1:7">
      <c r="A84" s="310" t="s">
        <v>2669</v>
      </c>
      <c r="B84" s="311" t="s">
        <v>2640</v>
      </c>
      <c r="C84" s="312"/>
      <c r="D84" s="312"/>
      <c r="E84" s="308"/>
      <c r="F84" s="309" t="str">
        <f t="shared" si="4"/>
        <v>否</v>
      </c>
      <c r="G84" s="292" t="str">
        <f t="shared" si="5"/>
        <v>项</v>
      </c>
    </row>
    <row r="85" s="284" customFormat="1" ht="38.1" customHeight="1" spans="1:7">
      <c r="A85" s="310" t="s">
        <v>2670</v>
      </c>
      <c r="B85" s="311" t="s">
        <v>2642</v>
      </c>
      <c r="C85" s="312"/>
      <c r="D85" s="312"/>
      <c r="E85" s="308"/>
      <c r="F85" s="309" t="str">
        <f t="shared" si="4"/>
        <v>否</v>
      </c>
      <c r="G85" s="292" t="str">
        <f t="shared" si="5"/>
        <v>项</v>
      </c>
    </row>
    <row r="86" s="284" customFormat="1" ht="38.1" customHeight="1" spans="1:7">
      <c r="A86" s="310" t="s">
        <v>2671</v>
      </c>
      <c r="B86" s="311" t="s">
        <v>2672</v>
      </c>
      <c r="C86" s="312"/>
      <c r="D86" s="312"/>
      <c r="E86" s="308"/>
      <c r="F86" s="309" t="str">
        <f t="shared" si="4"/>
        <v>否</v>
      </c>
      <c r="G86" s="292" t="str">
        <f t="shared" si="5"/>
        <v>项</v>
      </c>
    </row>
    <row r="87" s="284" customFormat="1" ht="38.1" customHeight="1" spans="1:7">
      <c r="A87" s="310" t="s">
        <v>2673</v>
      </c>
      <c r="B87" s="311" t="s">
        <v>2674</v>
      </c>
      <c r="C87" s="312"/>
      <c r="D87" s="312"/>
      <c r="E87" s="308"/>
      <c r="F87" s="309" t="str">
        <f t="shared" si="4"/>
        <v>否</v>
      </c>
      <c r="G87" s="292" t="str">
        <f t="shared" si="5"/>
        <v>款</v>
      </c>
    </row>
    <row r="88" s="284" customFormat="1" ht="38.1" customHeight="1" spans="1:7">
      <c r="A88" s="310" t="s">
        <v>2675</v>
      </c>
      <c r="B88" s="311" t="s">
        <v>2648</v>
      </c>
      <c r="C88" s="312">
        <v>0</v>
      </c>
      <c r="D88" s="312"/>
      <c r="E88" s="308"/>
      <c r="F88" s="309" t="str">
        <f t="shared" si="4"/>
        <v>否</v>
      </c>
      <c r="G88" s="292" t="str">
        <f t="shared" si="5"/>
        <v>项</v>
      </c>
    </row>
    <row r="89" s="284" customFormat="1" ht="38.1" customHeight="1" spans="1:7">
      <c r="A89" s="310" t="s">
        <v>2676</v>
      </c>
      <c r="B89" s="311" t="s">
        <v>2677</v>
      </c>
      <c r="C89" s="312">
        <v>0</v>
      </c>
      <c r="D89" s="312"/>
      <c r="E89" s="308"/>
      <c r="F89" s="309" t="str">
        <f t="shared" si="4"/>
        <v>否</v>
      </c>
      <c r="G89" s="292" t="str">
        <f t="shared" si="5"/>
        <v>项</v>
      </c>
    </row>
    <row r="90" s="284" customFormat="1" ht="38.1" customHeight="1" spans="1:7">
      <c r="A90" s="310" t="s">
        <v>2678</v>
      </c>
      <c r="B90" s="311" t="s">
        <v>2679</v>
      </c>
      <c r="C90" s="312"/>
      <c r="D90" s="312"/>
      <c r="E90" s="308"/>
      <c r="F90" s="309" t="str">
        <f t="shared" si="4"/>
        <v>否</v>
      </c>
      <c r="G90" s="292" t="str">
        <f t="shared" si="5"/>
        <v>款</v>
      </c>
    </row>
    <row r="91" s="284" customFormat="1" ht="38.1" customHeight="1" spans="1:7">
      <c r="A91" s="310" t="s">
        <v>2680</v>
      </c>
      <c r="B91" s="311" t="s">
        <v>2601</v>
      </c>
      <c r="C91" s="312">
        <v>0</v>
      </c>
      <c r="D91" s="312"/>
      <c r="E91" s="308"/>
      <c r="F91" s="309" t="str">
        <f t="shared" si="4"/>
        <v>否</v>
      </c>
      <c r="G91" s="292" t="str">
        <f t="shared" si="5"/>
        <v>项</v>
      </c>
    </row>
    <row r="92" s="284" customFormat="1" ht="38.1" customHeight="1" spans="1:7">
      <c r="A92" s="310" t="s">
        <v>2681</v>
      </c>
      <c r="B92" s="311" t="s">
        <v>2603</v>
      </c>
      <c r="C92" s="312">
        <v>0</v>
      </c>
      <c r="D92" s="312"/>
      <c r="E92" s="308"/>
      <c r="F92" s="309" t="str">
        <f t="shared" si="4"/>
        <v>否</v>
      </c>
      <c r="G92" s="292" t="str">
        <f t="shared" si="5"/>
        <v>项</v>
      </c>
    </row>
    <row r="93" s="284" customFormat="1" ht="38.1" customHeight="1" spans="1:7">
      <c r="A93" s="310" t="s">
        <v>2682</v>
      </c>
      <c r="B93" s="311" t="s">
        <v>2605</v>
      </c>
      <c r="C93" s="312">
        <v>0</v>
      </c>
      <c r="D93" s="312"/>
      <c r="E93" s="308"/>
      <c r="F93" s="309" t="str">
        <f t="shared" si="4"/>
        <v>否</v>
      </c>
      <c r="G93" s="292" t="str">
        <f t="shared" si="5"/>
        <v>项</v>
      </c>
    </row>
    <row r="94" s="284" customFormat="1" ht="38.1" customHeight="1" spans="1:7">
      <c r="A94" s="310" t="s">
        <v>2683</v>
      </c>
      <c r="B94" s="311" t="s">
        <v>2607</v>
      </c>
      <c r="C94" s="312">
        <v>0</v>
      </c>
      <c r="D94" s="312"/>
      <c r="E94" s="308"/>
      <c r="F94" s="309" t="str">
        <f t="shared" si="4"/>
        <v>否</v>
      </c>
      <c r="G94" s="292" t="str">
        <f t="shared" si="5"/>
        <v>项</v>
      </c>
    </row>
    <row r="95" ht="38.1" customHeight="1" spans="1:7">
      <c r="A95" s="310" t="s">
        <v>2684</v>
      </c>
      <c r="B95" s="311" t="s">
        <v>2613</v>
      </c>
      <c r="C95" s="312">
        <v>0</v>
      </c>
      <c r="D95" s="312"/>
      <c r="E95" s="308"/>
      <c r="F95" s="309" t="str">
        <f t="shared" si="4"/>
        <v>否</v>
      </c>
      <c r="G95" s="292" t="str">
        <f t="shared" si="5"/>
        <v>项</v>
      </c>
    </row>
    <row r="96" ht="38.1" customHeight="1" spans="1:7">
      <c r="A96" s="310" t="s">
        <v>2685</v>
      </c>
      <c r="B96" s="311" t="s">
        <v>2617</v>
      </c>
      <c r="C96" s="312">
        <v>0</v>
      </c>
      <c r="D96" s="312"/>
      <c r="E96" s="308"/>
      <c r="F96" s="309" t="str">
        <f t="shared" si="4"/>
        <v>否</v>
      </c>
      <c r="G96" s="292" t="str">
        <f t="shared" si="5"/>
        <v>项</v>
      </c>
    </row>
    <row r="97" ht="38.1" customHeight="1" spans="1:7">
      <c r="A97" s="310" t="s">
        <v>2686</v>
      </c>
      <c r="B97" s="311" t="s">
        <v>2619</v>
      </c>
      <c r="C97" s="312">
        <v>0</v>
      </c>
      <c r="D97" s="312"/>
      <c r="E97" s="308"/>
      <c r="F97" s="309" t="str">
        <f t="shared" si="4"/>
        <v>否</v>
      </c>
      <c r="G97" s="292" t="str">
        <f t="shared" si="5"/>
        <v>项</v>
      </c>
    </row>
    <row r="98" s="284" customFormat="1" ht="38.1" customHeight="1" spans="1:7">
      <c r="A98" s="310" t="s">
        <v>2687</v>
      </c>
      <c r="B98" s="311" t="s">
        <v>2688</v>
      </c>
      <c r="C98" s="312">
        <v>0</v>
      </c>
      <c r="D98" s="312"/>
      <c r="E98" s="308"/>
      <c r="F98" s="309" t="str">
        <f t="shared" si="4"/>
        <v>否</v>
      </c>
      <c r="G98" s="292" t="str">
        <f t="shared" si="5"/>
        <v>项</v>
      </c>
    </row>
    <row r="99" s="284" customFormat="1" ht="38.1" customHeight="1" spans="1:7">
      <c r="A99" s="305" t="s">
        <v>92</v>
      </c>
      <c r="B99" s="306" t="s">
        <v>2689</v>
      </c>
      <c r="C99" s="307">
        <f>C100+C110+C115</f>
        <v>15</v>
      </c>
      <c r="D99" s="307">
        <f>D100+D110+D115</f>
        <v>116</v>
      </c>
      <c r="E99" s="308">
        <f t="shared" ref="E99:E104" si="6">(D99-C99)/C99</f>
        <v>6.733</v>
      </c>
      <c r="F99" s="309" t="str">
        <f t="shared" si="4"/>
        <v>是</v>
      </c>
      <c r="G99" s="292" t="str">
        <f t="shared" si="5"/>
        <v>类</v>
      </c>
    </row>
    <row r="100" ht="38.1" customHeight="1" spans="1:7">
      <c r="A100" s="310" t="s">
        <v>2690</v>
      </c>
      <c r="B100" s="311" t="s">
        <v>2691</v>
      </c>
      <c r="C100" s="312">
        <f>SUM(C101:C109)</f>
        <v>15</v>
      </c>
      <c r="D100" s="312">
        <f>SUM(D101:D109)</f>
        <v>116</v>
      </c>
      <c r="E100" s="313">
        <f t="shared" si="6"/>
        <v>6.733</v>
      </c>
      <c r="F100" s="309" t="str">
        <f t="shared" si="4"/>
        <v>是</v>
      </c>
      <c r="G100" s="292" t="str">
        <f t="shared" si="5"/>
        <v>款</v>
      </c>
    </row>
    <row r="101" s="284" customFormat="1" ht="38.1" customHeight="1" spans="1:7">
      <c r="A101" s="310" t="s">
        <v>2692</v>
      </c>
      <c r="B101" s="311" t="s">
        <v>2571</v>
      </c>
      <c r="C101" s="312"/>
      <c r="D101" s="312"/>
      <c r="E101" s="308"/>
      <c r="F101" s="309" t="str">
        <f t="shared" si="4"/>
        <v>否</v>
      </c>
      <c r="G101" s="292" t="str">
        <f t="shared" si="5"/>
        <v>项</v>
      </c>
    </row>
    <row r="102" s="284" customFormat="1" ht="38.1" customHeight="1" spans="1:7">
      <c r="A102" s="310" t="s">
        <v>2693</v>
      </c>
      <c r="B102" s="311" t="s">
        <v>2694</v>
      </c>
      <c r="C102" s="312"/>
      <c r="D102" s="312"/>
      <c r="E102" s="308"/>
      <c r="F102" s="309" t="str">
        <f t="shared" si="4"/>
        <v>否</v>
      </c>
      <c r="G102" s="292" t="str">
        <f t="shared" si="5"/>
        <v>项</v>
      </c>
    </row>
    <row r="103" s="284" customFormat="1" ht="38.1" customHeight="1" spans="1:7">
      <c r="A103" s="310" t="s">
        <v>2695</v>
      </c>
      <c r="B103" s="311" t="s">
        <v>2696</v>
      </c>
      <c r="C103" s="312"/>
      <c r="D103" s="312"/>
      <c r="E103" s="308"/>
      <c r="F103" s="309" t="str">
        <f t="shared" si="4"/>
        <v>否</v>
      </c>
      <c r="G103" s="292" t="str">
        <f t="shared" si="5"/>
        <v>项</v>
      </c>
    </row>
    <row r="104" s="284" customFormat="1" ht="38.1" customHeight="1" spans="1:7">
      <c r="A104" s="310" t="s">
        <v>2697</v>
      </c>
      <c r="B104" s="311" t="s">
        <v>2698</v>
      </c>
      <c r="C104" s="312">
        <v>15</v>
      </c>
      <c r="D104" s="312">
        <v>116</v>
      </c>
      <c r="E104" s="313">
        <f t="shared" si="6"/>
        <v>6.733</v>
      </c>
      <c r="F104" s="309" t="str">
        <f t="shared" si="4"/>
        <v>是</v>
      </c>
      <c r="G104" s="292" t="str">
        <f t="shared" si="5"/>
        <v>项</v>
      </c>
    </row>
    <row r="105" s="284" customFormat="1" ht="38.1" customHeight="1" spans="1:7">
      <c r="A105" s="310" t="s">
        <v>2699</v>
      </c>
      <c r="B105" s="311" t="s">
        <v>2700</v>
      </c>
      <c r="C105" s="312">
        <f>SUM(C106:C109)</f>
        <v>0</v>
      </c>
      <c r="D105" s="312">
        <f>SUM(D106:D109)</f>
        <v>0</v>
      </c>
      <c r="E105" s="308"/>
      <c r="F105" s="309" t="str">
        <f t="shared" si="4"/>
        <v>否</v>
      </c>
      <c r="G105" s="292" t="str">
        <f t="shared" si="5"/>
        <v>款</v>
      </c>
    </row>
    <row r="106" ht="38.1" customHeight="1" spans="1:7">
      <c r="A106" s="310" t="s">
        <v>2701</v>
      </c>
      <c r="B106" s="311" t="s">
        <v>2571</v>
      </c>
      <c r="C106" s="312">
        <v>0</v>
      </c>
      <c r="D106" s="312">
        <v>0</v>
      </c>
      <c r="E106" s="308"/>
      <c r="F106" s="309" t="str">
        <f t="shared" si="4"/>
        <v>否</v>
      </c>
      <c r="G106" s="292" t="str">
        <f t="shared" si="5"/>
        <v>项</v>
      </c>
    </row>
    <row r="107" s="284" customFormat="1" ht="38.1" customHeight="1" spans="1:7">
      <c r="A107" s="310" t="s">
        <v>2702</v>
      </c>
      <c r="B107" s="311" t="s">
        <v>2694</v>
      </c>
      <c r="C107" s="312">
        <v>0</v>
      </c>
      <c r="D107" s="312">
        <v>0</v>
      </c>
      <c r="E107" s="308"/>
      <c r="F107" s="309" t="str">
        <f t="shared" si="4"/>
        <v>否</v>
      </c>
      <c r="G107" s="292" t="str">
        <f t="shared" si="5"/>
        <v>项</v>
      </c>
    </row>
    <row r="108" s="284" customFormat="1" ht="38.1" customHeight="1" spans="1:7">
      <c r="A108" s="310" t="s">
        <v>2703</v>
      </c>
      <c r="B108" s="311" t="s">
        <v>2704</v>
      </c>
      <c r="C108" s="312">
        <v>0</v>
      </c>
      <c r="D108" s="312">
        <v>0</v>
      </c>
      <c r="E108" s="308"/>
      <c r="F108" s="309" t="str">
        <f t="shared" si="4"/>
        <v>否</v>
      </c>
      <c r="G108" s="292" t="str">
        <f t="shared" si="5"/>
        <v>项</v>
      </c>
    </row>
    <row r="109" s="284" customFormat="1" ht="38.1" customHeight="1" spans="1:7">
      <c r="A109" s="310" t="s">
        <v>2705</v>
      </c>
      <c r="B109" s="311" t="s">
        <v>2706</v>
      </c>
      <c r="C109" s="312">
        <v>0</v>
      </c>
      <c r="D109" s="312">
        <v>0</v>
      </c>
      <c r="E109" s="308"/>
      <c r="F109" s="309" t="str">
        <f t="shared" si="4"/>
        <v>否</v>
      </c>
      <c r="G109" s="292" t="str">
        <f t="shared" si="5"/>
        <v>项</v>
      </c>
    </row>
    <row r="110" ht="38.1" customHeight="1" spans="1:7">
      <c r="A110" s="310" t="s">
        <v>2707</v>
      </c>
      <c r="B110" s="311" t="s">
        <v>2708</v>
      </c>
      <c r="C110" s="312"/>
      <c r="D110" s="312"/>
      <c r="E110" s="308"/>
      <c r="F110" s="309" t="str">
        <f t="shared" si="4"/>
        <v>否</v>
      </c>
      <c r="G110" s="292" t="str">
        <f t="shared" si="5"/>
        <v>款</v>
      </c>
    </row>
    <row r="111" s="284" customFormat="1" ht="38.1" customHeight="1" spans="1:7">
      <c r="A111" s="310" t="s">
        <v>2709</v>
      </c>
      <c r="B111" s="311" t="s">
        <v>2710</v>
      </c>
      <c r="C111" s="312">
        <v>0</v>
      </c>
      <c r="D111" s="312">
        <v>0</v>
      </c>
      <c r="E111" s="308"/>
      <c r="F111" s="309" t="str">
        <f t="shared" si="4"/>
        <v>否</v>
      </c>
      <c r="G111" s="292" t="str">
        <f t="shared" si="5"/>
        <v>项</v>
      </c>
    </row>
    <row r="112" s="284" customFormat="1" ht="38.1" customHeight="1" spans="1:7">
      <c r="A112" s="310" t="s">
        <v>2711</v>
      </c>
      <c r="B112" s="311" t="s">
        <v>2712</v>
      </c>
      <c r="C112" s="312">
        <v>0</v>
      </c>
      <c r="D112" s="312">
        <v>0</v>
      </c>
      <c r="E112" s="308"/>
      <c r="F112" s="309" t="str">
        <f t="shared" si="4"/>
        <v>否</v>
      </c>
      <c r="G112" s="292" t="str">
        <f t="shared" si="5"/>
        <v>项</v>
      </c>
    </row>
    <row r="113" s="284" customFormat="1" ht="38.1" customHeight="1" spans="1:7">
      <c r="A113" s="310" t="s">
        <v>2713</v>
      </c>
      <c r="B113" s="311" t="s">
        <v>2714</v>
      </c>
      <c r="C113" s="312">
        <v>0</v>
      </c>
      <c r="D113" s="312">
        <v>0</v>
      </c>
      <c r="E113" s="308"/>
      <c r="F113" s="309" t="str">
        <f t="shared" si="4"/>
        <v>否</v>
      </c>
      <c r="G113" s="292" t="str">
        <f t="shared" si="5"/>
        <v>项</v>
      </c>
    </row>
    <row r="114" ht="38.1" customHeight="1" spans="1:7">
      <c r="A114" s="310" t="s">
        <v>2715</v>
      </c>
      <c r="B114" s="311" t="s">
        <v>2716</v>
      </c>
      <c r="C114" s="312"/>
      <c r="D114" s="312"/>
      <c r="E114" s="308"/>
      <c r="F114" s="309" t="str">
        <f t="shared" si="4"/>
        <v>否</v>
      </c>
      <c r="G114" s="292" t="str">
        <f t="shared" si="5"/>
        <v>项</v>
      </c>
    </row>
    <row r="115" s="284" customFormat="1" ht="38.1" customHeight="1" spans="1:7">
      <c r="A115" s="319">
        <v>21370</v>
      </c>
      <c r="B115" s="311" t="s">
        <v>2717</v>
      </c>
      <c r="C115" s="312"/>
      <c r="D115" s="312"/>
      <c r="E115" s="308"/>
      <c r="F115" s="309" t="str">
        <f t="shared" si="4"/>
        <v>否</v>
      </c>
      <c r="G115" s="292" t="str">
        <f t="shared" si="5"/>
        <v>款</v>
      </c>
    </row>
    <row r="116" s="284" customFormat="1" ht="38.1" customHeight="1" spans="1:7">
      <c r="A116" s="319">
        <v>2137001</v>
      </c>
      <c r="B116" s="311" t="s">
        <v>2571</v>
      </c>
      <c r="C116" s="312"/>
      <c r="D116" s="312"/>
      <c r="E116" s="308"/>
      <c r="F116" s="309" t="str">
        <f t="shared" si="4"/>
        <v>否</v>
      </c>
      <c r="G116" s="292" t="str">
        <f t="shared" si="5"/>
        <v>项</v>
      </c>
    </row>
    <row r="117" ht="38.1" customHeight="1" spans="1:7">
      <c r="A117" s="319">
        <v>2137099</v>
      </c>
      <c r="B117" s="311" t="s">
        <v>2718</v>
      </c>
      <c r="C117" s="312"/>
      <c r="D117" s="312"/>
      <c r="E117" s="308"/>
      <c r="F117" s="309" t="str">
        <f t="shared" si="4"/>
        <v>否</v>
      </c>
      <c r="G117" s="292" t="str">
        <f t="shared" si="5"/>
        <v>项</v>
      </c>
    </row>
    <row r="118" s="284" customFormat="1" ht="38.1" customHeight="1" spans="1:7">
      <c r="A118" s="319">
        <v>21371</v>
      </c>
      <c r="B118" s="311" t="s">
        <v>2719</v>
      </c>
      <c r="C118" s="312">
        <f>SUM(C119:C122)</f>
        <v>0</v>
      </c>
      <c r="D118" s="312">
        <f>SUM(D119:D122)</f>
        <v>0</v>
      </c>
      <c r="E118" s="308"/>
      <c r="F118" s="309" t="str">
        <f t="shared" si="4"/>
        <v>否</v>
      </c>
      <c r="G118" s="292" t="str">
        <f t="shared" si="5"/>
        <v>款</v>
      </c>
    </row>
    <row r="119" ht="38.1" customHeight="1" spans="1:7">
      <c r="A119" s="319">
        <v>2137101</v>
      </c>
      <c r="B119" s="311" t="s">
        <v>2710</v>
      </c>
      <c r="C119" s="312">
        <v>0</v>
      </c>
      <c r="D119" s="312">
        <v>0</v>
      </c>
      <c r="E119" s="308"/>
      <c r="F119" s="309" t="str">
        <f t="shared" si="4"/>
        <v>否</v>
      </c>
      <c r="G119" s="292" t="str">
        <f t="shared" si="5"/>
        <v>项</v>
      </c>
    </row>
    <row r="120" s="284" customFormat="1" ht="38.1" customHeight="1" spans="1:7">
      <c r="A120" s="319">
        <v>2137102</v>
      </c>
      <c r="B120" s="311" t="s">
        <v>2720</v>
      </c>
      <c r="C120" s="312">
        <v>0</v>
      </c>
      <c r="D120" s="312">
        <v>0</v>
      </c>
      <c r="E120" s="308"/>
      <c r="F120" s="309" t="str">
        <f t="shared" si="4"/>
        <v>否</v>
      </c>
      <c r="G120" s="292" t="str">
        <f t="shared" si="5"/>
        <v>项</v>
      </c>
    </row>
    <row r="121" s="284" customFormat="1" ht="38.1" customHeight="1" spans="1:7">
      <c r="A121" s="319">
        <v>2137103</v>
      </c>
      <c r="B121" s="311" t="s">
        <v>2714</v>
      </c>
      <c r="C121" s="312">
        <v>0</v>
      </c>
      <c r="D121" s="312">
        <v>0</v>
      </c>
      <c r="E121" s="308"/>
      <c r="F121" s="309" t="str">
        <f t="shared" ref="F121:F184" si="7">IF(LEN(A121)=3,"是",IF(B121&lt;&gt;"",IF(SUM(C121:D121)&lt;&gt;0,"是","否"),"是"))</f>
        <v>否</v>
      </c>
      <c r="G121" s="292" t="str">
        <f t="shared" ref="G121:G184" si="8">IF(LEN(A121)=3,"类",IF(LEN(A121)=5,"款","项"))</f>
        <v>项</v>
      </c>
    </row>
    <row r="122" s="284" customFormat="1" ht="38.1" customHeight="1" spans="1:7">
      <c r="A122" s="319">
        <v>2137199</v>
      </c>
      <c r="B122" s="311" t="s">
        <v>2721</v>
      </c>
      <c r="C122" s="312">
        <v>0</v>
      </c>
      <c r="D122" s="312">
        <v>0</v>
      </c>
      <c r="E122" s="308"/>
      <c r="F122" s="309" t="str">
        <f t="shared" si="7"/>
        <v>否</v>
      </c>
      <c r="G122" s="292" t="str">
        <f t="shared" si="8"/>
        <v>项</v>
      </c>
    </row>
    <row r="123" s="284" customFormat="1" ht="38.1" customHeight="1" spans="1:7">
      <c r="A123" s="305" t="s">
        <v>94</v>
      </c>
      <c r="B123" s="306" t="s">
        <v>2722</v>
      </c>
      <c r="C123" s="307"/>
      <c r="D123" s="307"/>
      <c r="E123" s="308"/>
      <c r="F123" s="309" t="str">
        <f t="shared" si="7"/>
        <v>是</v>
      </c>
      <c r="G123" s="292" t="str">
        <f t="shared" si="8"/>
        <v>类</v>
      </c>
    </row>
    <row r="124" s="284" customFormat="1" ht="38.1" customHeight="1" spans="1:7">
      <c r="A124" s="310" t="s">
        <v>2723</v>
      </c>
      <c r="B124" s="311" t="s">
        <v>2724</v>
      </c>
      <c r="C124" s="312">
        <f>SUM(C125:C128)</f>
        <v>0</v>
      </c>
      <c r="D124" s="312">
        <f>SUM(D125:D128)</f>
        <v>0</v>
      </c>
      <c r="E124" s="308"/>
      <c r="F124" s="309" t="str">
        <f t="shared" si="7"/>
        <v>否</v>
      </c>
      <c r="G124" s="292" t="str">
        <f t="shared" si="8"/>
        <v>款</v>
      </c>
    </row>
    <row r="125" ht="38.1" customHeight="1" spans="1:7">
      <c r="A125" s="310" t="s">
        <v>2725</v>
      </c>
      <c r="B125" s="311" t="s">
        <v>2726</v>
      </c>
      <c r="C125" s="312">
        <v>0</v>
      </c>
      <c r="D125" s="312">
        <v>0</v>
      </c>
      <c r="E125" s="308"/>
      <c r="F125" s="309" t="str">
        <f t="shared" si="7"/>
        <v>否</v>
      </c>
      <c r="G125" s="292" t="str">
        <f t="shared" si="8"/>
        <v>项</v>
      </c>
    </row>
    <row r="126" s="284" customFormat="1" ht="38.1" customHeight="1" spans="1:7">
      <c r="A126" s="310" t="s">
        <v>2727</v>
      </c>
      <c r="B126" s="311" t="s">
        <v>2728</v>
      </c>
      <c r="C126" s="312">
        <v>0</v>
      </c>
      <c r="D126" s="312">
        <v>0</v>
      </c>
      <c r="E126" s="308"/>
      <c r="F126" s="309" t="str">
        <f t="shared" si="7"/>
        <v>否</v>
      </c>
      <c r="G126" s="292" t="str">
        <f t="shared" si="8"/>
        <v>项</v>
      </c>
    </row>
    <row r="127" s="284" customFormat="1" ht="38.1" customHeight="1" spans="1:7">
      <c r="A127" s="310" t="s">
        <v>2729</v>
      </c>
      <c r="B127" s="311" t="s">
        <v>2730</v>
      </c>
      <c r="C127" s="312">
        <v>0</v>
      </c>
      <c r="D127" s="312">
        <v>0</v>
      </c>
      <c r="E127" s="308"/>
      <c r="F127" s="309" t="str">
        <f t="shared" si="7"/>
        <v>否</v>
      </c>
      <c r="G127" s="292" t="str">
        <f t="shared" si="8"/>
        <v>项</v>
      </c>
    </row>
    <row r="128" s="284" customFormat="1" ht="38.1" customHeight="1" spans="1:7">
      <c r="A128" s="310" t="s">
        <v>2731</v>
      </c>
      <c r="B128" s="311" t="s">
        <v>2732</v>
      </c>
      <c r="C128" s="312">
        <v>0</v>
      </c>
      <c r="D128" s="312">
        <v>0</v>
      </c>
      <c r="E128" s="308"/>
      <c r="F128" s="309" t="str">
        <f t="shared" si="7"/>
        <v>否</v>
      </c>
      <c r="G128" s="292" t="str">
        <f t="shared" si="8"/>
        <v>项</v>
      </c>
    </row>
    <row r="129" ht="38.1" customHeight="1" spans="1:7">
      <c r="A129" s="310" t="s">
        <v>2733</v>
      </c>
      <c r="B129" s="311" t="s">
        <v>2734</v>
      </c>
      <c r="C129" s="312">
        <f>SUM(C130:C133)</f>
        <v>0</v>
      </c>
      <c r="D129" s="312">
        <f>SUM(D130:D133)</f>
        <v>0</v>
      </c>
      <c r="E129" s="308"/>
      <c r="F129" s="309" t="str">
        <f t="shared" si="7"/>
        <v>否</v>
      </c>
      <c r="G129" s="292" t="str">
        <f t="shared" si="8"/>
        <v>款</v>
      </c>
    </row>
    <row r="130" ht="38.1" customHeight="1" spans="1:7">
      <c r="A130" s="310" t="s">
        <v>2735</v>
      </c>
      <c r="B130" s="311" t="s">
        <v>2730</v>
      </c>
      <c r="C130" s="312">
        <v>0</v>
      </c>
      <c r="D130" s="312">
        <v>0</v>
      </c>
      <c r="E130" s="308"/>
      <c r="F130" s="309" t="str">
        <f t="shared" si="7"/>
        <v>否</v>
      </c>
      <c r="G130" s="292" t="str">
        <f t="shared" si="8"/>
        <v>项</v>
      </c>
    </row>
    <row r="131" s="284" customFormat="1" ht="38.1" customHeight="1" spans="1:7">
      <c r="A131" s="310" t="s">
        <v>2736</v>
      </c>
      <c r="B131" s="311" t="s">
        <v>2737</v>
      </c>
      <c r="C131" s="312">
        <v>0</v>
      </c>
      <c r="D131" s="312">
        <v>0</v>
      </c>
      <c r="E131" s="308"/>
      <c r="F131" s="309" t="str">
        <f t="shared" si="7"/>
        <v>否</v>
      </c>
      <c r="G131" s="292" t="str">
        <f t="shared" si="8"/>
        <v>项</v>
      </c>
    </row>
    <row r="132" ht="38.1" customHeight="1" spans="1:7">
      <c r="A132" s="310" t="s">
        <v>2738</v>
      </c>
      <c r="B132" s="311" t="s">
        <v>2739</v>
      </c>
      <c r="C132" s="312">
        <v>0</v>
      </c>
      <c r="D132" s="312">
        <v>0</v>
      </c>
      <c r="E132" s="308"/>
      <c r="F132" s="309" t="str">
        <f t="shared" si="7"/>
        <v>否</v>
      </c>
      <c r="G132" s="292" t="str">
        <f t="shared" si="8"/>
        <v>项</v>
      </c>
    </row>
    <row r="133" ht="38.1" customHeight="1" spans="1:7">
      <c r="A133" s="310" t="s">
        <v>2740</v>
      </c>
      <c r="B133" s="311" t="s">
        <v>2741</v>
      </c>
      <c r="C133" s="312">
        <v>0</v>
      </c>
      <c r="D133" s="312">
        <v>0</v>
      </c>
      <c r="E133" s="308"/>
      <c r="F133" s="309" t="str">
        <f t="shared" si="7"/>
        <v>否</v>
      </c>
      <c r="G133" s="292" t="str">
        <f t="shared" si="8"/>
        <v>项</v>
      </c>
    </row>
    <row r="134" s="284" customFormat="1" ht="38.1" customHeight="1" spans="1:7">
      <c r="A134" s="310" t="s">
        <v>2742</v>
      </c>
      <c r="B134" s="311" t="s">
        <v>2743</v>
      </c>
      <c r="C134" s="312"/>
      <c r="D134" s="312"/>
      <c r="E134" s="308"/>
      <c r="F134" s="309" t="str">
        <f t="shared" si="7"/>
        <v>否</v>
      </c>
      <c r="G134" s="292" t="str">
        <f t="shared" si="8"/>
        <v>款</v>
      </c>
    </row>
    <row r="135" s="284" customFormat="1" ht="38.1" customHeight="1" spans="1:7">
      <c r="A135" s="310" t="s">
        <v>2744</v>
      </c>
      <c r="B135" s="311" t="s">
        <v>2745</v>
      </c>
      <c r="C135" s="312"/>
      <c r="D135" s="312"/>
      <c r="E135" s="308"/>
      <c r="F135" s="309" t="str">
        <f t="shared" si="7"/>
        <v>否</v>
      </c>
      <c r="G135" s="292" t="str">
        <f t="shared" si="8"/>
        <v>项</v>
      </c>
    </row>
    <row r="136" s="284" customFormat="1" ht="38.1" customHeight="1" spans="1:7">
      <c r="A136" s="310" t="s">
        <v>2746</v>
      </c>
      <c r="B136" s="311" t="s">
        <v>2747</v>
      </c>
      <c r="C136" s="312"/>
      <c r="D136" s="312"/>
      <c r="E136" s="308"/>
      <c r="F136" s="309" t="str">
        <f t="shared" si="7"/>
        <v>否</v>
      </c>
      <c r="G136" s="292" t="str">
        <f t="shared" si="8"/>
        <v>项</v>
      </c>
    </row>
    <row r="137" s="284" customFormat="1" ht="38.1" customHeight="1" spans="1:7">
      <c r="A137" s="310" t="s">
        <v>2748</v>
      </c>
      <c r="B137" s="311" t="s">
        <v>2749</v>
      </c>
      <c r="C137" s="312"/>
      <c r="D137" s="312"/>
      <c r="E137" s="308"/>
      <c r="F137" s="309" t="str">
        <f t="shared" si="7"/>
        <v>否</v>
      </c>
      <c r="G137" s="292" t="str">
        <f t="shared" si="8"/>
        <v>项</v>
      </c>
    </row>
    <row r="138" s="284" customFormat="1" ht="38.1" customHeight="1" spans="1:7">
      <c r="A138" s="310" t="s">
        <v>2750</v>
      </c>
      <c r="B138" s="311" t="s">
        <v>2751</v>
      </c>
      <c r="C138" s="312">
        <v>0</v>
      </c>
      <c r="D138" s="312">
        <v>0</v>
      </c>
      <c r="E138" s="308"/>
      <c r="F138" s="309" t="str">
        <f t="shared" si="7"/>
        <v>否</v>
      </c>
      <c r="G138" s="292" t="str">
        <f t="shared" si="8"/>
        <v>项</v>
      </c>
    </row>
    <row r="139" s="284" customFormat="1" ht="38.1" customHeight="1" spans="1:7">
      <c r="A139" s="310" t="s">
        <v>2752</v>
      </c>
      <c r="B139" s="311" t="s">
        <v>2753</v>
      </c>
      <c r="C139" s="312"/>
      <c r="D139" s="312"/>
      <c r="E139" s="308"/>
      <c r="F139" s="309" t="str">
        <f t="shared" si="7"/>
        <v>否</v>
      </c>
      <c r="G139" s="292" t="str">
        <f t="shared" si="8"/>
        <v>款</v>
      </c>
    </row>
    <row r="140" s="284" customFormat="1" ht="38.1" customHeight="1" spans="1:7">
      <c r="A140" s="310" t="s">
        <v>2754</v>
      </c>
      <c r="B140" s="311" t="s">
        <v>2755</v>
      </c>
      <c r="C140" s="312">
        <v>0</v>
      </c>
      <c r="D140" s="312">
        <v>0</v>
      </c>
      <c r="E140" s="308"/>
      <c r="F140" s="309" t="str">
        <f t="shared" si="7"/>
        <v>否</v>
      </c>
      <c r="G140" s="292" t="str">
        <f t="shared" si="8"/>
        <v>项</v>
      </c>
    </row>
    <row r="141" s="284" customFormat="1" ht="38.1" customHeight="1" spans="1:7">
      <c r="A141" s="310" t="s">
        <v>2756</v>
      </c>
      <c r="B141" s="311" t="s">
        <v>2757</v>
      </c>
      <c r="C141" s="312">
        <v>0</v>
      </c>
      <c r="D141" s="312">
        <v>0</v>
      </c>
      <c r="E141" s="308"/>
      <c r="F141" s="309" t="str">
        <f t="shared" si="7"/>
        <v>否</v>
      </c>
      <c r="G141" s="292" t="str">
        <f t="shared" si="8"/>
        <v>项</v>
      </c>
    </row>
    <row r="142" s="284" customFormat="1" ht="38.1" customHeight="1" spans="1:7">
      <c r="A142" s="310" t="s">
        <v>2758</v>
      </c>
      <c r="B142" s="311" t="s">
        <v>2759</v>
      </c>
      <c r="C142" s="312">
        <v>0</v>
      </c>
      <c r="D142" s="312">
        <v>0</v>
      </c>
      <c r="E142" s="308"/>
      <c r="F142" s="309" t="str">
        <f t="shared" si="7"/>
        <v>否</v>
      </c>
      <c r="G142" s="292" t="str">
        <f t="shared" si="8"/>
        <v>项</v>
      </c>
    </row>
    <row r="143" s="284" customFormat="1" ht="38.1" customHeight="1" spans="1:7">
      <c r="A143" s="310" t="s">
        <v>2760</v>
      </c>
      <c r="B143" s="311" t="s">
        <v>2761</v>
      </c>
      <c r="C143" s="312">
        <v>0</v>
      </c>
      <c r="D143" s="312">
        <v>0</v>
      </c>
      <c r="E143" s="308"/>
      <c r="F143" s="309" t="str">
        <f t="shared" si="7"/>
        <v>否</v>
      </c>
      <c r="G143" s="292" t="str">
        <f t="shared" si="8"/>
        <v>项</v>
      </c>
    </row>
    <row r="144" s="284" customFormat="1" ht="38.1" customHeight="1" spans="1:7">
      <c r="A144" s="310" t="s">
        <v>2762</v>
      </c>
      <c r="B144" s="311" t="s">
        <v>2763</v>
      </c>
      <c r="C144" s="312">
        <v>0</v>
      </c>
      <c r="D144" s="312">
        <v>0</v>
      </c>
      <c r="E144" s="308"/>
      <c r="F144" s="309" t="str">
        <f t="shared" si="7"/>
        <v>否</v>
      </c>
      <c r="G144" s="292" t="str">
        <f t="shared" si="8"/>
        <v>项</v>
      </c>
    </row>
    <row r="145" s="284" customFormat="1" ht="38.1" customHeight="1" spans="1:7">
      <c r="A145" s="310" t="s">
        <v>2764</v>
      </c>
      <c r="B145" s="311" t="s">
        <v>2765</v>
      </c>
      <c r="C145" s="312">
        <v>0</v>
      </c>
      <c r="D145" s="312">
        <v>0</v>
      </c>
      <c r="E145" s="308"/>
      <c r="F145" s="309" t="str">
        <f t="shared" si="7"/>
        <v>否</v>
      </c>
      <c r="G145" s="292" t="str">
        <f t="shared" si="8"/>
        <v>项</v>
      </c>
    </row>
    <row r="146" s="284" customFormat="1" ht="38.1" customHeight="1" spans="1:7">
      <c r="A146" s="310" t="s">
        <v>2766</v>
      </c>
      <c r="B146" s="311" t="s">
        <v>2767</v>
      </c>
      <c r="C146" s="312">
        <v>0</v>
      </c>
      <c r="D146" s="312">
        <v>0</v>
      </c>
      <c r="E146" s="308"/>
      <c r="F146" s="309" t="str">
        <f t="shared" si="7"/>
        <v>否</v>
      </c>
      <c r="G146" s="292" t="str">
        <f t="shared" si="8"/>
        <v>项</v>
      </c>
    </row>
    <row r="147" s="284" customFormat="1" ht="38.1" customHeight="1" spans="1:7">
      <c r="A147" s="310" t="s">
        <v>2768</v>
      </c>
      <c r="B147" s="311" t="s">
        <v>2769</v>
      </c>
      <c r="C147" s="312">
        <v>0</v>
      </c>
      <c r="D147" s="312"/>
      <c r="E147" s="308"/>
      <c r="F147" s="309" t="str">
        <f t="shared" si="7"/>
        <v>否</v>
      </c>
      <c r="G147" s="292" t="str">
        <f t="shared" si="8"/>
        <v>项</v>
      </c>
    </row>
    <row r="148" s="284" customFormat="1" ht="38.1" customHeight="1" spans="1:7">
      <c r="A148" s="310" t="s">
        <v>2770</v>
      </c>
      <c r="B148" s="311" t="s">
        <v>2771</v>
      </c>
      <c r="C148" s="312">
        <f>SUM(C149:C154)</f>
        <v>0</v>
      </c>
      <c r="D148" s="312">
        <f>SUM(D149:D154)</f>
        <v>0</v>
      </c>
      <c r="E148" s="308"/>
      <c r="F148" s="309" t="str">
        <f t="shared" si="7"/>
        <v>否</v>
      </c>
      <c r="G148" s="292" t="str">
        <f t="shared" si="8"/>
        <v>款</v>
      </c>
    </row>
    <row r="149" s="284" customFormat="1" ht="38.1" customHeight="1" spans="1:7">
      <c r="A149" s="310" t="s">
        <v>2772</v>
      </c>
      <c r="B149" s="311" t="s">
        <v>2773</v>
      </c>
      <c r="C149" s="312">
        <v>0</v>
      </c>
      <c r="D149" s="312">
        <v>0</v>
      </c>
      <c r="E149" s="308"/>
      <c r="F149" s="309" t="str">
        <f t="shared" si="7"/>
        <v>否</v>
      </c>
      <c r="G149" s="292" t="str">
        <f t="shared" si="8"/>
        <v>项</v>
      </c>
    </row>
    <row r="150" s="284" customFormat="1" ht="38.1" customHeight="1" spans="1:7">
      <c r="A150" s="310" t="s">
        <v>2774</v>
      </c>
      <c r="B150" s="311" t="s">
        <v>2775</v>
      </c>
      <c r="C150" s="312">
        <v>0</v>
      </c>
      <c r="D150" s="312">
        <v>0</v>
      </c>
      <c r="E150" s="308"/>
      <c r="F150" s="309" t="str">
        <f t="shared" si="7"/>
        <v>否</v>
      </c>
      <c r="G150" s="292" t="str">
        <f t="shared" si="8"/>
        <v>项</v>
      </c>
    </row>
    <row r="151" ht="38.1" customHeight="1" spans="1:7">
      <c r="A151" s="310" t="s">
        <v>2776</v>
      </c>
      <c r="B151" s="311" t="s">
        <v>2777</v>
      </c>
      <c r="C151" s="312">
        <v>0</v>
      </c>
      <c r="D151" s="312">
        <v>0</v>
      </c>
      <c r="E151" s="308"/>
      <c r="F151" s="309" t="str">
        <f t="shared" si="7"/>
        <v>否</v>
      </c>
      <c r="G151" s="292" t="str">
        <f t="shared" si="8"/>
        <v>项</v>
      </c>
    </row>
    <row r="152" ht="38.1" customHeight="1" spans="1:7">
      <c r="A152" s="310" t="s">
        <v>2778</v>
      </c>
      <c r="B152" s="311" t="s">
        <v>2779</v>
      </c>
      <c r="C152" s="312">
        <v>0</v>
      </c>
      <c r="D152" s="312">
        <v>0</v>
      </c>
      <c r="E152" s="308"/>
      <c r="F152" s="309" t="str">
        <f t="shared" si="7"/>
        <v>否</v>
      </c>
      <c r="G152" s="292" t="str">
        <f t="shared" si="8"/>
        <v>项</v>
      </c>
    </row>
    <row r="153" s="284" customFormat="1" ht="38.1" customHeight="1" spans="1:7">
      <c r="A153" s="310" t="s">
        <v>2780</v>
      </c>
      <c r="B153" s="311" t="s">
        <v>2781</v>
      </c>
      <c r="C153" s="312">
        <v>0</v>
      </c>
      <c r="D153" s="312">
        <v>0</v>
      </c>
      <c r="E153" s="308"/>
      <c r="F153" s="309" t="str">
        <f t="shared" si="7"/>
        <v>否</v>
      </c>
      <c r="G153" s="292" t="str">
        <f t="shared" si="8"/>
        <v>项</v>
      </c>
    </row>
    <row r="154" ht="38.1" customHeight="1" spans="1:7">
      <c r="A154" s="310" t="s">
        <v>2782</v>
      </c>
      <c r="B154" s="311" t="s">
        <v>2783</v>
      </c>
      <c r="C154" s="312">
        <v>0</v>
      </c>
      <c r="D154" s="312">
        <v>0</v>
      </c>
      <c r="E154" s="308"/>
      <c r="F154" s="309" t="str">
        <f t="shared" si="7"/>
        <v>否</v>
      </c>
      <c r="G154" s="292" t="str">
        <f t="shared" si="8"/>
        <v>项</v>
      </c>
    </row>
    <row r="155" ht="38.1" customHeight="1" spans="1:7">
      <c r="A155" s="310" t="s">
        <v>2784</v>
      </c>
      <c r="B155" s="311" t="s">
        <v>2785</v>
      </c>
      <c r="C155" s="312"/>
      <c r="D155" s="312"/>
      <c r="E155" s="308"/>
      <c r="F155" s="309" t="str">
        <f t="shared" si="7"/>
        <v>否</v>
      </c>
      <c r="G155" s="292" t="str">
        <f t="shared" si="8"/>
        <v>款</v>
      </c>
    </row>
    <row r="156" s="284" customFormat="1" ht="38.1" customHeight="1" spans="1:7">
      <c r="A156" s="310" t="s">
        <v>2786</v>
      </c>
      <c r="B156" s="311" t="s">
        <v>2787</v>
      </c>
      <c r="C156" s="312"/>
      <c r="D156" s="312"/>
      <c r="E156" s="308"/>
      <c r="F156" s="309" t="str">
        <f t="shared" si="7"/>
        <v>否</v>
      </c>
      <c r="G156" s="292" t="str">
        <f t="shared" si="8"/>
        <v>项</v>
      </c>
    </row>
    <row r="157" s="284" customFormat="1" ht="38.1" customHeight="1" spans="1:7">
      <c r="A157" s="310" t="s">
        <v>2788</v>
      </c>
      <c r="B157" s="311" t="s">
        <v>2789</v>
      </c>
      <c r="C157" s="312"/>
      <c r="D157" s="312"/>
      <c r="E157" s="308"/>
      <c r="F157" s="309" t="str">
        <f t="shared" si="7"/>
        <v>否</v>
      </c>
      <c r="G157" s="292" t="str">
        <f t="shared" si="8"/>
        <v>项</v>
      </c>
    </row>
    <row r="158" s="284" customFormat="1" ht="38.1" customHeight="1" spans="1:7">
      <c r="A158" s="310" t="s">
        <v>2790</v>
      </c>
      <c r="B158" s="311" t="s">
        <v>2791</v>
      </c>
      <c r="C158" s="312"/>
      <c r="D158" s="312"/>
      <c r="E158" s="308"/>
      <c r="F158" s="309" t="str">
        <f t="shared" si="7"/>
        <v>否</v>
      </c>
      <c r="G158" s="292" t="str">
        <f t="shared" si="8"/>
        <v>项</v>
      </c>
    </row>
    <row r="159" s="284" customFormat="1" ht="38.1" customHeight="1" spans="1:7">
      <c r="A159" s="310" t="s">
        <v>2792</v>
      </c>
      <c r="B159" s="311" t="s">
        <v>2793</v>
      </c>
      <c r="C159" s="312"/>
      <c r="D159" s="312"/>
      <c r="E159" s="308"/>
      <c r="F159" s="309" t="str">
        <f t="shared" si="7"/>
        <v>否</v>
      </c>
      <c r="G159" s="292" t="str">
        <f t="shared" si="8"/>
        <v>项</v>
      </c>
    </row>
    <row r="160" s="284" customFormat="1" ht="38.1" customHeight="1" spans="1:7">
      <c r="A160" s="310" t="s">
        <v>2794</v>
      </c>
      <c r="B160" s="311" t="s">
        <v>2795</v>
      </c>
      <c r="C160" s="312"/>
      <c r="D160" s="312"/>
      <c r="E160" s="308"/>
      <c r="F160" s="309" t="str">
        <f t="shared" si="7"/>
        <v>否</v>
      </c>
      <c r="G160" s="292" t="str">
        <f t="shared" si="8"/>
        <v>项</v>
      </c>
    </row>
    <row r="161" s="284" customFormat="1" ht="38.1" customHeight="1" spans="1:7">
      <c r="A161" s="310" t="s">
        <v>2796</v>
      </c>
      <c r="B161" s="311" t="s">
        <v>2797</v>
      </c>
      <c r="C161" s="312"/>
      <c r="D161" s="312"/>
      <c r="E161" s="308"/>
      <c r="F161" s="309" t="str">
        <f t="shared" si="7"/>
        <v>否</v>
      </c>
      <c r="G161" s="292" t="str">
        <f t="shared" si="8"/>
        <v>项</v>
      </c>
    </row>
    <row r="162" s="284" customFormat="1" ht="38.1" customHeight="1" spans="1:7">
      <c r="A162" s="310" t="s">
        <v>2798</v>
      </c>
      <c r="B162" s="311" t="s">
        <v>2799</v>
      </c>
      <c r="C162" s="312">
        <v>0</v>
      </c>
      <c r="D162" s="312">
        <v>0</v>
      </c>
      <c r="E162" s="308"/>
      <c r="F162" s="309" t="str">
        <f t="shared" si="7"/>
        <v>否</v>
      </c>
      <c r="G162" s="292" t="str">
        <f t="shared" si="8"/>
        <v>项</v>
      </c>
    </row>
    <row r="163" ht="38.1" customHeight="1" spans="1:7">
      <c r="A163" s="310" t="s">
        <v>2800</v>
      </c>
      <c r="B163" s="311" t="s">
        <v>2801</v>
      </c>
      <c r="C163" s="312">
        <v>0</v>
      </c>
      <c r="D163" s="312">
        <v>0</v>
      </c>
      <c r="E163" s="308"/>
      <c r="F163" s="309" t="str">
        <f t="shared" si="7"/>
        <v>否</v>
      </c>
      <c r="G163" s="292" t="str">
        <f t="shared" si="8"/>
        <v>项</v>
      </c>
    </row>
    <row r="164" ht="38.1" customHeight="1" spans="1:7">
      <c r="A164" s="310" t="s">
        <v>2802</v>
      </c>
      <c r="B164" s="311" t="s">
        <v>2803</v>
      </c>
      <c r="C164" s="312">
        <f>SUM(C165:C166)</f>
        <v>0</v>
      </c>
      <c r="D164" s="312">
        <f>SUM(D165:D166)</f>
        <v>0</v>
      </c>
      <c r="E164" s="308"/>
      <c r="F164" s="309" t="str">
        <f t="shared" si="7"/>
        <v>否</v>
      </c>
      <c r="G164" s="292" t="str">
        <f t="shared" si="8"/>
        <v>款</v>
      </c>
    </row>
    <row r="165" s="284" customFormat="1" ht="38.1" customHeight="1" spans="1:7">
      <c r="A165" s="310" t="s">
        <v>2804</v>
      </c>
      <c r="B165" s="311" t="s">
        <v>2726</v>
      </c>
      <c r="C165" s="312">
        <v>0</v>
      </c>
      <c r="D165" s="312">
        <v>0</v>
      </c>
      <c r="E165" s="308"/>
      <c r="F165" s="309" t="str">
        <f t="shared" si="7"/>
        <v>否</v>
      </c>
      <c r="G165" s="292" t="str">
        <f t="shared" si="8"/>
        <v>项</v>
      </c>
    </row>
    <row r="166" s="284" customFormat="1" ht="38.1" customHeight="1" spans="1:7">
      <c r="A166" s="310" t="s">
        <v>2805</v>
      </c>
      <c r="B166" s="311" t="s">
        <v>2806</v>
      </c>
      <c r="C166" s="312">
        <v>0</v>
      </c>
      <c r="D166" s="312">
        <v>0</v>
      </c>
      <c r="E166" s="308"/>
      <c r="F166" s="309" t="str">
        <f t="shared" si="7"/>
        <v>否</v>
      </c>
      <c r="G166" s="292" t="str">
        <f t="shared" si="8"/>
        <v>项</v>
      </c>
    </row>
    <row r="167" s="284" customFormat="1" ht="38.1" customHeight="1" spans="1:7">
      <c r="A167" s="310" t="s">
        <v>2807</v>
      </c>
      <c r="B167" s="311" t="s">
        <v>2808</v>
      </c>
      <c r="C167" s="312"/>
      <c r="D167" s="312"/>
      <c r="E167" s="308"/>
      <c r="F167" s="309" t="str">
        <f t="shared" si="7"/>
        <v>否</v>
      </c>
      <c r="G167" s="292" t="str">
        <f t="shared" si="8"/>
        <v>款</v>
      </c>
    </row>
    <row r="168" s="284" customFormat="1" ht="38.1" customHeight="1" spans="1:7">
      <c r="A168" s="310" t="s">
        <v>2809</v>
      </c>
      <c r="B168" s="311" t="s">
        <v>2726</v>
      </c>
      <c r="C168" s="312"/>
      <c r="D168" s="312"/>
      <c r="E168" s="308"/>
      <c r="F168" s="309" t="str">
        <f t="shared" si="7"/>
        <v>否</v>
      </c>
      <c r="G168" s="292" t="str">
        <f t="shared" si="8"/>
        <v>项</v>
      </c>
    </row>
    <row r="169" s="284" customFormat="1" ht="38.1" customHeight="1" spans="1:7">
      <c r="A169" s="310" t="s">
        <v>2810</v>
      </c>
      <c r="B169" s="311" t="s">
        <v>2811</v>
      </c>
      <c r="C169" s="312"/>
      <c r="D169" s="312"/>
      <c r="E169" s="308"/>
      <c r="F169" s="309" t="str">
        <f t="shared" si="7"/>
        <v>否</v>
      </c>
      <c r="G169" s="292" t="str">
        <f t="shared" si="8"/>
        <v>项</v>
      </c>
    </row>
    <row r="170" s="284" customFormat="1" ht="38.1" customHeight="1" spans="1:7">
      <c r="A170" s="310" t="s">
        <v>2812</v>
      </c>
      <c r="B170" s="311" t="s">
        <v>2813</v>
      </c>
      <c r="C170" s="312"/>
      <c r="D170" s="312"/>
      <c r="E170" s="308"/>
      <c r="F170" s="309" t="str">
        <f t="shared" si="7"/>
        <v>否</v>
      </c>
      <c r="G170" s="292" t="str">
        <f t="shared" si="8"/>
        <v>款</v>
      </c>
    </row>
    <row r="171" ht="38.1" customHeight="1" spans="1:7">
      <c r="A171" s="310" t="s">
        <v>2814</v>
      </c>
      <c r="B171" s="311" t="s">
        <v>2815</v>
      </c>
      <c r="C171" s="312"/>
      <c r="D171" s="312"/>
      <c r="E171" s="308"/>
      <c r="F171" s="309" t="str">
        <f t="shared" si="7"/>
        <v>否</v>
      </c>
      <c r="G171" s="292" t="str">
        <f t="shared" si="8"/>
        <v>款</v>
      </c>
    </row>
    <row r="172" ht="38.1" customHeight="1" spans="1:7">
      <c r="A172" s="310" t="s">
        <v>2816</v>
      </c>
      <c r="B172" s="311" t="s">
        <v>2745</v>
      </c>
      <c r="C172" s="312"/>
      <c r="D172" s="312"/>
      <c r="E172" s="308"/>
      <c r="F172" s="309" t="str">
        <f t="shared" si="7"/>
        <v>否</v>
      </c>
      <c r="G172" s="292" t="str">
        <f t="shared" si="8"/>
        <v>项</v>
      </c>
    </row>
    <row r="173" ht="38.1" customHeight="1" spans="1:7">
      <c r="A173" s="310" t="s">
        <v>2817</v>
      </c>
      <c r="B173" s="311" t="s">
        <v>2749</v>
      </c>
      <c r="C173" s="312"/>
      <c r="D173" s="312"/>
      <c r="E173" s="308"/>
      <c r="F173" s="309" t="str">
        <f t="shared" si="7"/>
        <v>否</v>
      </c>
      <c r="G173" s="292" t="str">
        <f t="shared" si="8"/>
        <v>项</v>
      </c>
    </row>
    <row r="174" s="284" customFormat="1" ht="38.1" customHeight="1" spans="1:7">
      <c r="A174" s="310" t="s">
        <v>2818</v>
      </c>
      <c r="B174" s="311" t="s">
        <v>2819</v>
      </c>
      <c r="C174" s="312"/>
      <c r="D174" s="312"/>
      <c r="E174" s="308"/>
      <c r="F174" s="309" t="str">
        <f t="shared" si="7"/>
        <v>否</v>
      </c>
      <c r="G174" s="292" t="str">
        <f t="shared" si="8"/>
        <v>项</v>
      </c>
    </row>
    <row r="175" ht="38.1" customHeight="1" spans="1:7">
      <c r="A175" s="305" t="s">
        <v>96</v>
      </c>
      <c r="B175" s="306" t="s">
        <v>2820</v>
      </c>
      <c r="C175" s="307"/>
      <c r="D175" s="307"/>
      <c r="E175" s="308"/>
      <c r="F175" s="309" t="str">
        <f t="shared" si="7"/>
        <v>是</v>
      </c>
      <c r="G175" s="292" t="str">
        <f t="shared" si="8"/>
        <v>类</v>
      </c>
    </row>
    <row r="176" ht="38.1" customHeight="1" spans="1:7">
      <c r="A176" s="310" t="s">
        <v>2821</v>
      </c>
      <c r="B176" s="311" t="s">
        <v>2822</v>
      </c>
      <c r="C176" s="312"/>
      <c r="D176" s="312"/>
      <c r="E176" s="308"/>
      <c r="F176" s="309" t="str">
        <f t="shared" si="7"/>
        <v>否</v>
      </c>
      <c r="G176" s="292" t="str">
        <f t="shared" si="8"/>
        <v>款</v>
      </c>
    </row>
    <row r="177" ht="38.1" customHeight="1" spans="1:7">
      <c r="A177" s="310" t="s">
        <v>2823</v>
      </c>
      <c r="B177" s="311" t="s">
        <v>2824</v>
      </c>
      <c r="C177" s="312"/>
      <c r="D177" s="312"/>
      <c r="E177" s="308"/>
      <c r="F177" s="309" t="str">
        <f t="shared" si="7"/>
        <v>否</v>
      </c>
      <c r="G177" s="292" t="str">
        <f t="shared" si="8"/>
        <v>项</v>
      </c>
    </row>
    <row r="178" s="284" customFormat="1" ht="38.1" customHeight="1" spans="1:7">
      <c r="A178" s="310" t="s">
        <v>2825</v>
      </c>
      <c r="B178" s="311" t="s">
        <v>2826</v>
      </c>
      <c r="C178" s="312"/>
      <c r="D178" s="312"/>
      <c r="E178" s="308"/>
      <c r="F178" s="309" t="str">
        <f t="shared" si="7"/>
        <v>否</v>
      </c>
      <c r="G178" s="292" t="str">
        <f t="shared" si="8"/>
        <v>项</v>
      </c>
    </row>
    <row r="179" s="284" customFormat="1" ht="38.1" customHeight="1" spans="1:7">
      <c r="A179" s="305" t="s">
        <v>118</v>
      </c>
      <c r="B179" s="306" t="s">
        <v>2827</v>
      </c>
      <c r="C179" s="307">
        <f>C180+C184+C193</f>
        <v>20346</v>
      </c>
      <c r="D179" s="307">
        <f>D180+D184+D193</f>
        <v>984</v>
      </c>
      <c r="E179" s="308">
        <f t="shared" ref="E179:E182" si="9">(D179-C179)/C179</f>
        <v>-0.952</v>
      </c>
      <c r="F179" s="309" t="str">
        <f t="shared" si="7"/>
        <v>是</v>
      </c>
      <c r="G179" s="292" t="str">
        <f t="shared" si="8"/>
        <v>类</v>
      </c>
    </row>
    <row r="180" ht="38.1" customHeight="1" spans="1:7">
      <c r="A180" s="310" t="s">
        <v>2828</v>
      </c>
      <c r="B180" s="311" t="s">
        <v>2829</v>
      </c>
      <c r="C180" s="312">
        <f>C181+C182+C183</f>
        <v>20000</v>
      </c>
      <c r="D180" s="312">
        <f>D181+D182+D183</f>
        <v>0</v>
      </c>
      <c r="E180" s="313">
        <f t="shared" si="9"/>
        <v>-1</v>
      </c>
      <c r="F180" s="309" t="str">
        <f t="shared" si="7"/>
        <v>是</v>
      </c>
      <c r="G180" s="292" t="str">
        <f t="shared" si="8"/>
        <v>款</v>
      </c>
    </row>
    <row r="181" ht="38.1" customHeight="1" spans="1:7">
      <c r="A181" s="310" t="s">
        <v>2830</v>
      </c>
      <c r="B181" s="311" t="s">
        <v>2831</v>
      </c>
      <c r="C181" s="312"/>
      <c r="D181" s="312"/>
      <c r="E181" s="313"/>
      <c r="F181" s="309" t="str">
        <f t="shared" si="7"/>
        <v>否</v>
      </c>
      <c r="G181" s="292" t="str">
        <f t="shared" si="8"/>
        <v>项</v>
      </c>
    </row>
    <row r="182" s="284" customFormat="1" ht="38.1" customHeight="1" spans="1:7">
      <c r="A182" s="310" t="s">
        <v>2832</v>
      </c>
      <c r="B182" s="311" t="s">
        <v>2833</v>
      </c>
      <c r="C182" s="312">
        <v>20000</v>
      </c>
      <c r="D182" s="312"/>
      <c r="E182" s="313">
        <f t="shared" si="9"/>
        <v>-1</v>
      </c>
      <c r="F182" s="309" t="str">
        <f t="shared" si="7"/>
        <v>是</v>
      </c>
      <c r="G182" s="292" t="str">
        <f t="shared" si="8"/>
        <v>项</v>
      </c>
    </row>
    <row r="183" s="284" customFormat="1" ht="38.1" customHeight="1" spans="1:7">
      <c r="A183" s="310" t="s">
        <v>2834</v>
      </c>
      <c r="B183" s="311" t="s">
        <v>2835</v>
      </c>
      <c r="C183" s="312"/>
      <c r="D183" s="312"/>
      <c r="E183" s="313"/>
      <c r="F183" s="309" t="str">
        <f t="shared" si="7"/>
        <v>否</v>
      </c>
      <c r="G183" s="292" t="str">
        <f t="shared" si="8"/>
        <v>项</v>
      </c>
    </row>
    <row r="184" ht="38.1" customHeight="1" spans="1:7">
      <c r="A184" s="310" t="s">
        <v>2836</v>
      </c>
      <c r="B184" s="311" t="s">
        <v>2837</v>
      </c>
      <c r="C184" s="312"/>
      <c r="D184" s="312"/>
      <c r="E184" s="308"/>
      <c r="F184" s="309" t="str">
        <f t="shared" si="7"/>
        <v>否</v>
      </c>
      <c r="G184" s="292" t="str">
        <f t="shared" si="8"/>
        <v>款</v>
      </c>
    </row>
    <row r="185" s="284" customFormat="1" ht="38.1" customHeight="1" spans="1:7">
      <c r="A185" s="310" t="s">
        <v>2838</v>
      </c>
      <c r="B185" s="311" t="s">
        <v>2839</v>
      </c>
      <c r="C185" s="312"/>
      <c r="D185" s="312"/>
      <c r="E185" s="308"/>
      <c r="F185" s="309" t="str">
        <f t="shared" ref="F185:F248" si="10">IF(LEN(A185)=3,"是",IF(B185&lt;&gt;"",IF(SUM(C185:D185)&lt;&gt;0,"是","否"),"是"))</f>
        <v>否</v>
      </c>
      <c r="G185" s="292" t="str">
        <f t="shared" ref="G185:G248" si="11">IF(LEN(A185)=3,"类",IF(LEN(A185)=5,"款","项"))</f>
        <v>项</v>
      </c>
    </row>
    <row r="186" ht="38.1" customHeight="1" spans="1:7">
      <c r="A186" s="310" t="s">
        <v>2840</v>
      </c>
      <c r="B186" s="311" t="s">
        <v>2841</v>
      </c>
      <c r="C186" s="312"/>
      <c r="D186" s="312"/>
      <c r="E186" s="308"/>
      <c r="F186" s="309" t="str">
        <f t="shared" si="10"/>
        <v>否</v>
      </c>
      <c r="G186" s="292" t="str">
        <f t="shared" si="11"/>
        <v>项</v>
      </c>
    </row>
    <row r="187" ht="38.1" customHeight="1" spans="1:7">
      <c r="A187" s="310" t="s">
        <v>2842</v>
      </c>
      <c r="B187" s="311" t="s">
        <v>2843</v>
      </c>
      <c r="C187" s="312"/>
      <c r="D187" s="312"/>
      <c r="E187" s="308"/>
      <c r="F187" s="309" t="str">
        <f t="shared" si="10"/>
        <v>否</v>
      </c>
      <c r="G187" s="292" t="str">
        <f t="shared" si="11"/>
        <v>项</v>
      </c>
    </row>
    <row r="188" ht="38.1" customHeight="1" spans="1:7">
      <c r="A188" s="310" t="s">
        <v>2844</v>
      </c>
      <c r="B188" s="311" t="s">
        <v>2845</v>
      </c>
      <c r="C188" s="312"/>
      <c r="D188" s="312"/>
      <c r="E188" s="308"/>
      <c r="F188" s="309" t="str">
        <f t="shared" si="10"/>
        <v>否</v>
      </c>
      <c r="G188" s="292" t="str">
        <f t="shared" si="11"/>
        <v>项</v>
      </c>
    </row>
    <row r="189" ht="38.1" customHeight="1" spans="1:7">
      <c r="A189" s="310" t="s">
        <v>2846</v>
      </c>
      <c r="B189" s="311" t="s">
        <v>2847</v>
      </c>
      <c r="C189" s="312"/>
      <c r="D189" s="312"/>
      <c r="E189" s="308"/>
      <c r="F189" s="309" t="str">
        <f t="shared" si="10"/>
        <v>否</v>
      </c>
      <c r="G189" s="292" t="str">
        <f t="shared" si="11"/>
        <v>项</v>
      </c>
    </row>
    <row r="190" ht="38.1" customHeight="1" spans="1:7">
      <c r="A190" s="310" t="s">
        <v>2848</v>
      </c>
      <c r="B190" s="311" t="s">
        <v>2849</v>
      </c>
      <c r="C190" s="312"/>
      <c r="D190" s="312"/>
      <c r="E190" s="308"/>
      <c r="F190" s="309" t="str">
        <f t="shared" si="10"/>
        <v>否</v>
      </c>
      <c r="G190" s="292" t="str">
        <f t="shared" si="11"/>
        <v>项</v>
      </c>
    </row>
    <row r="191" s="284" customFormat="1" ht="38.1" customHeight="1" spans="1:7">
      <c r="A191" s="310" t="s">
        <v>2850</v>
      </c>
      <c r="B191" s="311" t="s">
        <v>2851</v>
      </c>
      <c r="C191" s="312"/>
      <c r="D191" s="312"/>
      <c r="E191" s="308"/>
      <c r="F191" s="309" t="str">
        <f t="shared" si="10"/>
        <v>否</v>
      </c>
      <c r="G191" s="292" t="str">
        <f t="shared" si="11"/>
        <v>项</v>
      </c>
    </row>
    <row r="192" ht="38.1" customHeight="1" spans="1:7">
      <c r="A192" s="310" t="s">
        <v>2852</v>
      </c>
      <c r="B192" s="311" t="s">
        <v>2853</v>
      </c>
      <c r="C192" s="312"/>
      <c r="D192" s="312"/>
      <c r="E192" s="308"/>
      <c r="F192" s="309" t="str">
        <f t="shared" si="10"/>
        <v>否</v>
      </c>
      <c r="G192" s="292" t="str">
        <f t="shared" si="11"/>
        <v>项</v>
      </c>
    </row>
    <row r="193" ht="38.1" customHeight="1" spans="1:7">
      <c r="A193" s="310" t="s">
        <v>2854</v>
      </c>
      <c r="B193" s="311" t="s">
        <v>2855</v>
      </c>
      <c r="C193" s="312">
        <f>SUM(C194:C204)</f>
        <v>346</v>
      </c>
      <c r="D193" s="312">
        <f>SUM(D194:D204)</f>
        <v>984</v>
      </c>
      <c r="E193" s="313">
        <f t="shared" ref="E193:E197" si="12">(D193-C193)/C193</f>
        <v>1.844</v>
      </c>
      <c r="F193" s="309" t="str">
        <f t="shared" si="10"/>
        <v>是</v>
      </c>
      <c r="G193" s="292" t="str">
        <f t="shared" si="11"/>
        <v>款</v>
      </c>
    </row>
    <row r="194" ht="38.1" customHeight="1" spans="1:7">
      <c r="A194" s="319">
        <v>2296001</v>
      </c>
      <c r="B194" s="311" t="s">
        <v>2856</v>
      </c>
      <c r="C194" s="312"/>
      <c r="D194" s="312"/>
      <c r="E194" s="313"/>
      <c r="F194" s="309" t="str">
        <f t="shared" si="10"/>
        <v>否</v>
      </c>
      <c r="G194" s="292" t="str">
        <f t="shared" si="11"/>
        <v>项</v>
      </c>
    </row>
    <row r="195" s="284" customFormat="1" ht="38.1" customHeight="1" spans="1:7">
      <c r="A195" s="310" t="s">
        <v>2857</v>
      </c>
      <c r="B195" s="311" t="s">
        <v>2858</v>
      </c>
      <c r="C195" s="312">
        <v>108</v>
      </c>
      <c r="D195" s="312">
        <v>250</v>
      </c>
      <c r="E195" s="313">
        <f t="shared" si="12"/>
        <v>1.315</v>
      </c>
      <c r="F195" s="309" t="str">
        <f t="shared" si="10"/>
        <v>是</v>
      </c>
      <c r="G195" s="292" t="str">
        <f t="shared" si="11"/>
        <v>项</v>
      </c>
    </row>
    <row r="196" ht="38.1" customHeight="1" spans="1:7">
      <c r="A196" s="310" t="s">
        <v>2859</v>
      </c>
      <c r="B196" s="311" t="s">
        <v>2860</v>
      </c>
      <c r="C196" s="312">
        <v>5</v>
      </c>
      <c r="D196" s="312">
        <v>255</v>
      </c>
      <c r="E196" s="313">
        <f t="shared" si="12"/>
        <v>50</v>
      </c>
      <c r="F196" s="309" t="str">
        <f t="shared" si="10"/>
        <v>是</v>
      </c>
      <c r="G196" s="292" t="str">
        <f t="shared" si="11"/>
        <v>项</v>
      </c>
    </row>
    <row r="197" ht="38.1" customHeight="1" spans="1:7">
      <c r="A197" s="310" t="s">
        <v>2861</v>
      </c>
      <c r="B197" s="311" t="s">
        <v>2862</v>
      </c>
      <c r="C197" s="312">
        <v>2</v>
      </c>
      <c r="D197" s="312">
        <v>12</v>
      </c>
      <c r="E197" s="313">
        <f t="shared" si="12"/>
        <v>5</v>
      </c>
      <c r="F197" s="309" t="str">
        <f t="shared" si="10"/>
        <v>是</v>
      </c>
      <c r="G197" s="292" t="str">
        <f t="shared" si="11"/>
        <v>项</v>
      </c>
    </row>
    <row r="198" ht="38.1" customHeight="1" spans="1:7">
      <c r="A198" s="310" t="s">
        <v>2863</v>
      </c>
      <c r="B198" s="311" t="s">
        <v>2864</v>
      </c>
      <c r="C198" s="312"/>
      <c r="D198" s="312"/>
      <c r="E198" s="313"/>
      <c r="F198" s="309" t="str">
        <f t="shared" si="10"/>
        <v>否</v>
      </c>
      <c r="G198" s="292" t="str">
        <f t="shared" si="11"/>
        <v>项</v>
      </c>
    </row>
    <row r="199" ht="38.1" customHeight="1" spans="1:7">
      <c r="A199" s="310" t="s">
        <v>2865</v>
      </c>
      <c r="B199" s="311" t="s">
        <v>2866</v>
      </c>
      <c r="C199" s="312">
        <v>81</v>
      </c>
      <c r="D199" s="312">
        <v>50</v>
      </c>
      <c r="E199" s="313">
        <f>(D199-C199)/C199</f>
        <v>-0.383</v>
      </c>
      <c r="F199" s="309" t="str">
        <f t="shared" si="10"/>
        <v>是</v>
      </c>
      <c r="G199" s="292" t="str">
        <f t="shared" si="11"/>
        <v>项</v>
      </c>
    </row>
    <row r="200" s="284" customFormat="1" ht="38.1" customHeight="1" spans="1:7">
      <c r="A200" s="310" t="s">
        <v>2867</v>
      </c>
      <c r="B200" s="311" t="s">
        <v>2868</v>
      </c>
      <c r="C200" s="312"/>
      <c r="D200" s="312"/>
      <c r="E200" s="313"/>
      <c r="F200" s="309" t="str">
        <f t="shared" si="10"/>
        <v>否</v>
      </c>
      <c r="G200" s="292" t="str">
        <f t="shared" si="11"/>
        <v>项</v>
      </c>
    </row>
    <row r="201" s="284" customFormat="1" ht="38.1" customHeight="1" spans="1:7">
      <c r="A201" s="310" t="s">
        <v>2869</v>
      </c>
      <c r="B201" s="311" t="s">
        <v>2870</v>
      </c>
      <c r="C201" s="312"/>
      <c r="D201" s="312"/>
      <c r="E201" s="308"/>
      <c r="F201" s="309" t="str">
        <f t="shared" si="10"/>
        <v>否</v>
      </c>
      <c r="G201" s="292" t="str">
        <f t="shared" si="11"/>
        <v>项</v>
      </c>
    </row>
    <row r="202" s="284" customFormat="1" ht="38.1" customHeight="1" spans="1:7">
      <c r="A202" s="310" t="s">
        <v>2871</v>
      </c>
      <c r="B202" s="311" t="s">
        <v>2872</v>
      </c>
      <c r="C202" s="312"/>
      <c r="D202" s="312"/>
      <c r="E202" s="308"/>
      <c r="F202" s="309" t="str">
        <f t="shared" si="10"/>
        <v>否</v>
      </c>
      <c r="G202" s="292" t="str">
        <f t="shared" si="11"/>
        <v>项</v>
      </c>
    </row>
    <row r="203" ht="38.1" customHeight="1" spans="1:7">
      <c r="A203" s="310" t="s">
        <v>2873</v>
      </c>
      <c r="B203" s="311" t="s">
        <v>2874</v>
      </c>
      <c r="C203" s="312"/>
      <c r="D203" s="314">
        <v>161</v>
      </c>
      <c r="E203" s="308"/>
      <c r="F203" s="309" t="str">
        <f t="shared" si="10"/>
        <v>是</v>
      </c>
      <c r="G203" s="292" t="str">
        <f t="shared" si="11"/>
        <v>项</v>
      </c>
    </row>
    <row r="204" s="284" customFormat="1" ht="38.1" customHeight="1" spans="1:7">
      <c r="A204" s="310" t="s">
        <v>2875</v>
      </c>
      <c r="B204" s="311" t="s">
        <v>2876</v>
      </c>
      <c r="C204" s="315">
        <v>150</v>
      </c>
      <c r="D204" s="316">
        <v>256</v>
      </c>
      <c r="E204" s="313">
        <f t="shared" ref="E204:E209" si="13">(D204-C204)/C204</f>
        <v>0.707</v>
      </c>
      <c r="F204" s="309" t="str">
        <f t="shared" si="10"/>
        <v>是</v>
      </c>
      <c r="G204" s="292" t="str">
        <f t="shared" si="11"/>
        <v>项</v>
      </c>
    </row>
    <row r="205" s="284" customFormat="1" ht="38.1" customHeight="1" spans="1:7">
      <c r="A205" s="305" t="s">
        <v>114</v>
      </c>
      <c r="B205" s="306" t="s">
        <v>2877</v>
      </c>
      <c r="C205" s="307">
        <f>SUM(C206:C221)</f>
        <v>2732</v>
      </c>
      <c r="D205" s="307">
        <f>SUM(D206:D221)</f>
        <v>2879</v>
      </c>
      <c r="E205" s="308">
        <f t="shared" si="13"/>
        <v>0.054</v>
      </c>
      <c r="F205" s="309" t="str">
        <f t="shared" si="10"/>
        <v>是</v>
      </c>
      <c r="G205" s="292" t="str">
        <f t="shared" si="11"/>
        <v>类</v>
      </c>
    </row>
    <row r="206" s="284" customFormat="1" ht="38.1" customHeight="1" spans="1:7">
      <c r="A206" s="310" t="s">
        <v>2878</v>
      </c>
      <c r="B206" s="311" t="s">
        <v>2879</v>
      </c>
      <c r="C206" s="312"/>
      <c r="D206" s="312"/>
      <c r="E206" s="308"/>
      <c r="F206" s="309" t="str">
        <f t="shared" si="10"/>
        <v>否</v>
      </c>
      <c r="G206" s="292" t="str">
        <f t="shared" si="11"/>
        <v>项</v>
      </c>
    </row>
    <row r="207" s="284" customFormat="1" ht="38.1" customHeight="1" spans="1:7">
      <c r="A207" s="310" t="s">
        <v>2880</v>
      </c>
      <c r="B207" s="311" t="s">
        <v>2881</v>
      </c>
      <c r="C207" s="312"/>
      <c r="D207" s="312"/>
      <c r="E207" s="308"/>
      <c r="F207" s="309" t="str">
        <f t="shared" si="10"/>
        <v>否</v>
      </c>
      <c r="G207" s="292" t="str">
        <f t="shared" si="11"/>
        <v>项</v>
      </c>
    </row>
    <row r="208" s="284" customFormat="1" ht="38.1" customHeight="1" spans="1:7">
      <c r="A208" s="310" t="s">
        <v>2882</v>
      </c>
      <c r="B208" s="311" t="s">
        <v>2883</v>
      </c>
      <c r="C208" s="312"/>
      <c r="D208" s="312"/>
      <c r="E208" s="308"/>
      <c r="F208" s="309" t="str">
        <f t="shared" si="10"/>
        <v>否</v>
      </c>
      <c r="G208" s="292" t="str">
        <f t="shared" si="11"/>
        <v>项</v>
      </c>
    </row>
    <row r="209" s="284" customFormat="1" ht="38.1" customHeight="1" spans="1:7">
      <c r="A209" s="310" t="s">
        <v>2884</v>
      </c>
      <c r="B209" s="311" t="s">
        <v>2885</v>
      </c>
      <c r="C209" s="312">
        <v>176</v>
      </c>
      <c r="D209" s="312">
        <v>126</v>
      </c>
      <c r="E209" s="313">
        <f t="shared" si="13"/>
        <v>-0.284</v>
      </c>
      <c r="F209" s="309" t="str">
        <f t="shared" si="10"/>
        <v>是</v>
      </c>
      <c r="G209" s="292" t="str">
        <f t="shared" si="11"/>
        <v>项</v>
      </c>
    </row>
    <row r="210" s="284" customFormat="1" ht="38.1" customHeight="1" spans="1:7">
      <c r="A210" s="310" t="s">
        <v>2886</v>
      </c>
      <c r="B210" s="311" t="s">
        <v>2887</v>
      </c>
      <c r="C210" s="312"/>
      <c r="D210" s="312"/>
      <c r="E210" s="308"/>
      <c r="F210" s="309" t="str">
        <f t="shared" si="10"/>
        <v>否</v>
      </c>
      <c r="G210" s="292" t="str">
        <f t="shared" si="11"/>
        <v>项</v>
      </c>
    </row>
    <row r="211" ht="38.1" customHeight="1" spans="1:7">
      <c r="A211" s="310" t="s">
        <v>2888</v>
      </c>
      <c r="B211" s="311" t="s">
        <v>2889</v>
      </c>
      <c r="C211" s="312"/>
      <c r="D211" s="312"/>
      <c r="E211" s="308"/>
      <c r="F211" s="309" t="str">
        <f t="shared" si="10"/>
        <v>否</v>
      </c>
      <c r="G211" s="292" t="str">
        <f t="shared" si="11"/>
        <v>项</v>
      </c>
    </row>
    <row r="212" ht="38.1" customHeight="1" spans="1:7">
      <c r="A212" s="310" t="s">
        <v>2890</v>
      </c>
      <c r="B212" s="311" t="s">
        <v>2891</v>
      </c>
      <c r="C212" s="312"/>
      <c r="D212" s="312"/>
      <c r="E212" s="308"/>
      <c r="F212" s="309" t="str">
        <f t="shared" si="10"/>
        <v>否</v>
      </c>
      <c r="G212" s="292" t="str">
        <f t="shared" si="11"/>
        <v>项</v>
      </c>
    </row>
    <row r="213" ht="38.1" customHeight="1" spans="1:7">
      <c r="A213" s="310" t="s">
        <v>2892</v>
      </c>
      <c r="B213" s="311" t="s">
        <v>2893</v>
      </c>
      <c r="C213" s="312"/>
      <c r="D213" s="312"/>
      <c r="E213" s="308"/>
      <c r="F213" s="309" t="str">
        <f t="shared" si="10"/>
        <v>否</v>
      </c>
      <c r="G213" s="292" t="str">
        <f t="shared" si="11"/>
        <v>项</v>
      </c>
    </row>
    <row r="214" ht="38.1" customHeight="1" spans="1:7">
      <c r="A214" s="310" t="s">
        <v>2894</v>
      </c>
      <c r="B214" s="311" t="s">
        <v>2895</v>
      </c>
      <c r="C214" s="312"/>
      <c r="D214" s="312"/>
      <c r="E214" s="308"/>
      <c r="F214" s="309" t="str">
        <f t="shared" si="10"/>
        <v>否</v>
      </c>
      <c r="G214" s="292" t="str">
        <f t="shared" si="11"/>
        <v>项</v>
      </c>
    </row>
    <row r="215" ht="38.1" customHeight="1" spans="1:7">
      <c r="A215" s="310" t="s">
        <v>2896</v>
      </c>
      <c r="B215" s="311" t="s">
        <v>2897</v>
      </c>
      <c r="C215" s="312"/>
      <c r="D215" s="312"/>
      <c r="E215" s="308"/>
      <c r="F215" s="309" t="str">
        <f t="shared" si="10"/>
        <v>否</v>
      </c>
      <c r="G215" s="292" t="str">
        <f t="shared" si="11"/>
        <v>项</v>
      </c>
    </row>
    <row r="216" ht="38.1" customHeight="1" spans="1:7">
      <c r="A216" s="310" t="s">
        <v>2898</v>
      </c>
      <c r="B216" s="311" t="s">
        <v>2899</v>
      </c>
      <c r="C216" s="312"/>
      <c r="D216" s="312"/>
      <c r="E216" s="308"/>
      <c r="F216" s="309" t="str">
        <f t="shared" si="10"/>
        <v>否</v>
      </c>
      <c r="G216" s="292" t="str">
        <f t="shared" si="11"/>
        <v>项</v>
      </c>
    </row>
    <row r="217" ht="38.1" customHeight="1" spans="1:7">
      <c r="A217" s="310" t="s">
        <v>2900</v>
      </c>
      <c r="B217" s="311" t="s">
        <v>2901</v>
      </c>
      <c r="C217" s="312"/>
      <c r="D217" s="312"/>
      <c r="E217" s="308"/>
      <c r="F217" s="309" t="str">
        <f t="shared" si="10"/>
        <v>否</v>
      </c>
      <c r="G217" s="292" t="str">
        <f t="shared" si="11"/>
        <v>项</v>
      </c>
    </row>
    <row r="218" s="284" customFormat="1" ht="38.1" customHeight="1" spans="1:7">
      <c r="A218" s="310" t="s">
        <v>2902</v>
      </c>
      <c r="B218" s="311" t="s">
        <v>2903</v>
      </c>
      <c r="C218" s="312"/>
      <c r="D218" s="312"/>
      <c r="E218" s="308"/>
      <c r="F218" s="309" t="str">
        <f t="shared" si="10"/>
        <v>否</v>
      </c>
      <c r="G218" s="292" t="str">
        <f t="shared" si="11"/>
        <v>项</v>
      </c>
    </row>
    <row r="219" s="284" customFormat="1" ht="38.1" customHeight="1" spans="1:7">
      <c r="A219" s="310" t="s">
        <v>2904</v>
      </c>
      <c r="B219" s="311" t="s">
        <v>2905</v>
      </c>
      <c r="C219" s="312">
        <v>694</v>
      </c>
      <c r="D219" s="314">
        <v>694</v>
      </c>
      <c r="E219" s="308">
        <f t="shared" ref="E219:E223" si="14">(D219-C219)/C219</f>
        <v>0</v>
      </c>
      <c r="F219" s="309" t="str">
        <f t="shared" si="10"/>
        <v>是</v>
      </c>
      <c r="G219" s="292" t="str">
        <f t="shared" si="11"/>
        <v>项</v>
      </c>
    </row>
    <row r="220" s="284" customFormat="1" ht="38.1" customHeight="1" spans="1:7">
      <c r="A220" s="310" t="s">
        <v>2906</v>
      </c>
      <c r="B220" s="311" t="s">
        <v>2907</v>
      </c>
      <c r="C220" s="315">
        <v>1862</v>
      </c>
      <c r="D220" s="316">
        <v>2059</v>
      </c>
      <c r="E220" s="313">
        <f t="shared" si="14"/>
        <v>0.106</v>
      </c>
      <c r="F220" s="309" t="str">
        <f t="shared" si="10"/>
        <v>是</v>
      </c>
      <c r="G220" s="292" t="str">
        <f t="shared" si="11"/>
        <v>项</v>
      </c>
    </row>
    <row r="221" ht="38.1" customHeight="1" spans="1:7">
      <c r="A221" s="310" t="s">
        <v>2908</v>
      </c>
      <c r="B221" s="311" t="s">
        <v>2909</v>
      </c>
      <c r="C221" s="312"/>
      <c r="D221" s="312"/>
      <c r="E221" s="308"/>
      <c r="F221" s="309" t="str">
        <f t="shared" si="10"/>
        <v>否</v>
      </c>
      <c r="G221" s="292" t="str">
        <f t="shared" si="11"/>
        <v>项</v>
      </c>
    </row>
    <row r="222" s="284" customFormat="1" ht="38.1" customHeight="1" spans="1:7">
      <c r="A222" s="305" t="s">
        <v>116</v>
      </c>
      <c r="B222" s="306" t="s">
        <v>2910</v>
      </c>
      <c r="C222" s="307">
        <f>C223</f>
        <v>14</v>
      </c>
      <c r="D222" s="307">
        <f>D223</f>
        <v>2</v>
      </c>
      <c r="E222" s="308">
        <f t="shared" si="14"/>
        <v>-0.857</v>
      </c>
      <c r="F222" s="309" t="str">
        <f t="shared" si="10"/>
        <v>是</v>
      </c>
      <c r="G222" s="292" t="str">
        <f t="shared" si="11"/>
        <v>类</v>
      </c>
    </row>
    <row r="223" s="284" customFormat="1" ht="38.1" customHeight="1" spans="1:7">
      <c r="A223" s="319">
        <v>23304</v>
      </c>
      <c r="B223" s="311" t="s">
        <v>2911</v>
      </c>
      <c r="C223" s="312">
        <f>SUM(C224:C239)</f>
        <v>14</v>
      </c>
      <c r="D223" s="312">
        <f>SUM(D224:D239)</f>
        <v>2</v>
      </c>
      <c r="E223" s="313">
        <f t="shared" si="14"/>
        <v>-0.857</v>
      </c>
      <c r="F223" s="309" t="str">
        <f t="shared" si="10"/>
        <v>是</v>
      </c>
      <c r="G223" s="292" t="str">
        <f t="shared" si="11"/>
        <v>款</v>
      </c>
    </row>
    <row r="224" ht="38.1" customHeight="1" spans="1:7">
      <c r="A224" s="310" t="s">
        <v>2912</v>
      </c>
      <c r="B224" s="311" t="s">
        <v>2913</v>
      </c>
      <c r="C224" s="312"/>
      <c r="D224" s="312"/>
      <c r="E224" s="308"/>
      <c r="F224" s="309" t="str">
        <f t="shared" si="10"/>
        <v>否</v>
      </c>
      <c r="G224" s="292" t="str">
        <f t="shared" si="11"/>
        <v>项</v>
      </c>
    </row>
    <row r="225" s="284" customFormat="1" ht="38.1" customHeight="1" spans="1:7">
      <c r="A225" s="310" t="s">
        <v>2914</v>
      </c>
      <c r="B225" s="311" t="s">
        <v>2915</v>
      </c>
      <c r="C225" s="312"/>
      <c r="D225" s="312"/>
      <c r="E225" s="308"/>
      <c r="F225" s="309" t="str">
        <f t="shared" si="10"/>
        <v>否</v>
      </c>
      <c r="G225" s="292" t="str">
        <f t="shared" si="11"/>
        <v>项</v>
      </c>
    </row>
    <row r="226" ht="38.1" customHeight="1" spans="1:7">
      <c r="A226" s="310" t="s">
        <v>2916</v>
      </c>
      <c r="B226" s="311" t="s">
        <v>2917</v>
      </c>
      <c r="C226" s="312"/>
      <c r="D226" s="312"/>
      <c r="E226" s="308"/>
      <c r="F226" s="309" t="str">
        <f t="shared" si="10"/>
        <v>否</v>
      </c>
      <c r="G226" s="292" t="str">
        <f t="shared" si="11"/>
        <v>项</v>
      </c>
    </row>
    <row r="227" s="284" customFormat="1" ht="38.1" customHeight="1" spans="1:7">
      <c r="A227" s="310" t="s">
        <v>2918</v>
      </c>
      <c r="B227" s="311" t="s">
        <v>2919</v>
      </c>
      <c r="C227" s="312"/>
      <c r="D227" s="312">
        <v>2</v>
      </c>
      <c r="E227" s="308"/>
      <c r="F227" s="309" t="str">
        <f t="shared" si="10"/>
        <v>是</v>
      </c>
      <c r="G227" s="292" t="str">
        <f t="shared" si="11"/>
        <v>项</v>
      </c>
    </row>
    <row r="228" s="284" customFormat="1" ht="38.1" customHeight="1" spans="1:7">
      <c r="A228" s="310" t="s">
        <v>2920</v>
      </c>
      <c r="B228" s="311" t="s">
        <v>2921</v>
      </c>
      <c r="C228" s="312"/>
      <c r="D228" s="312"/>
      <c r="E228" s="308"/>
      <c r="F228" s="309" t="str">
        <f t="shared" si="10"/>
        <v>否</v>
      </c>
      <c r="G228" s="292" t="str">
        <f t="shared" si="11"/>
        <v>项</v>
      </c>
    </row>
    <row r="229" ht="38.1" customHeight="1" spans="1:7">
      <c r="A229" s="310" t="s">
        <v>2922</v>
      </c>
      <c r="B229" s="311" t="s">
        <v>2923</v>
      </c>
      <c r="C229" s="312"/>
      <c r="D229" s="312"/>
      <c r="E229" s="308"/>
      <c r="F229" s="309" t="str">
        <f t="shared" si="10"/>
        <v>否</v>
      </c>
      <c r="G229" s="292" t="str">
        <f t="shared" si="11"/>
        <v>项</v>
      </c>
    </row>
    <row r="230" ht="38.1" customHeight="1" spans="1:7">
      <c r="A230" s="310" t="s">
        <v>2924</v>
      </c>
      <c r="B230" s="311" t="s">
        <v>2925</v>
      </c>
      <c r="C230" s="312"/>
      <c r="D230" s="312"/>
      <c r="E230" s="308"/>
      <c r="F230" s="309" t="str">
        <f t="shared" si="10"/>
        <v>否</v>
      </c>
      <c r="G230" s="292" t="str">
        <f t="shared" si="11"/>
        <v>项</v>
      </c>
    </row>
    <row r="231" ht="38.1" customHeight="1" spans="1:7">
      <c r="A231" s="310" t="s">
        <v>2926</v>
      </c>
      <c r="B231" s="311" t="s">
        <v>2927</v>
      </c>
      <c r="C231" s="312"/>
      <c r="D231" s="312"/>
      <c r="E231" s="308"/>
      <c r="F231" s="309" t="str">
        <f t="shared" si="10"/>
        <v>否</v>
      </c>
      <c r="G231" s="292" t="str">
        <f t="shared" si="11"/>
        <v>项</v>
      </c>
    </row>
    <row r="232" ht="38.1" customHeight="1" spans="1:7">
      <c r="A232" s="310" t="s">
        <v>2928</v>
      </c>
      <c r="B232" s="311" t="s">
        <v>2929</v>
      </c>
      <c r="C232" s="312"/>
      <c r="D232" s="312"/>
      <c r="E232" s="308"/>
      <c r="F232" s="309" t="str">
        <f t="shared" si="10"/>
        <v>否</v>
      </c>
      <c r="G232" s="292" t="str">
        <f t="shared" si="11"/>
        <v>项</v>
      </c>
    </row>
    <row r="233" ht="38.1" customHeight="1" spans="1:7">
      <c r="A233" s="310" t="s">
        <v>2930</v>
      </c>
      <c r="B233" s="311" t="s">
        <v>2931</v>
      </c>
      <c r="C233" s="312"/>
      <c r="D233" s="312"/>
      <c r="E233" s="308"/>
      <c r="F233" s="309" t="str">
        <f t="shared" si="10"/>
        <v>否</v>
      </c>
      <c r="G233" s="292" t="str">
        <f t="shared" si="11"/>
        <v>项</v>
      </c>
    </row>
    <row r="234" ht="38.1" customHeight="1" spans="1:7">
      <c r="A234" s="310" t="s">
        <v>2932</v>
      </c>
      <c r="B234" s="311" t="s">
        <v>2933</v>
      </c>
      <c r="C234" s="312"/>
      <c r="D234" s="312"/>
      <c r="E234" s="308"/>
      <c r="F234" s="309" t="str">
        <f t="shared" si="10"/>
        <v>否</v>
      </c>
      <c r="G234" s="292" t="str">
        <f t="shared" si="11"/>
        <v>项</v>
      </c>
    </row>
    <row r="235" ht="38.1" customHeight="1" spans="1:7">
      <c r="A235" s="310" t="s">
        <v>2934</v>
      </c>
      <c r="B235" s="311" t="s">
        <v>2935</v>
      </c>
      <c r="C235" s="312"/>
      <c r="D235" s="312"/>
      <c r="E235" s="308"/>
      <c r="F235" s="309" t="str">
        <f t="shared" si="10"/>
        <v>否</v>
      </c>
      <c r="G235" s="292" t="str">
        <f t="shared" si="11"/>
        <v>项</v>
      </c>
    </row>
    <row r="236" ht="38.1" customHeight="1" spans="1:7">
      <c r="A236" s="310" t="s">
        <v>2936</v>
      </c>
      <c r="B236" s="311" t="s">
        <v>2937</v>
      </c>
      <c r="C236" s="312"/>
      <c r="D236" s="312"/>
      <c r="E236" s="308"/>
      <c r="F236" s="309" t="str">
        <f t="shared" si="10"/>
        <v>否</v>
      </c>
      <c r="G236" s="292" t="str">
        <f t="shared" si="11"/>
        <v>项</v>
      </c>
    </row>
    <row r="237" s="284" customFormat="1" ht="38.1" customHeight="1" spans="1:7">
      <c r="A237" s="310" t="s">
        <v>2938</v>
      </c>
      <c r="B237" s="311" t="s">
        <v>2939</v>
      </c>
      <c r="C237" s="312"/>
      <c r="D237" s="312"/>
      <c r="E237" s="308"/>
      <c r="F237" s="309" t="str">
        <f t="shared" si="10"/>
        <v>否</v>
      </c>
      <c r="G237" s="292" t="str">
        <f t="shared" si="11"/>
        <v>项</v>
      </c>
    </row>
    <row r="238" ht="38.1" customHeight="1" spans="1:7">
      <c r="A238" s="310" t="s">
        <v>2940</v>
      </c>
      <c r="B238" s="311" t="s">
        <v>2941</v>
      </c>
      <c r="C238" s="312">
        <v>14</v>
      </c>
      <c r="D238" s="312"/>
      <c r="E238" s="313">
        <f>(D238-C238)/C238</f>
        <v>-1</v>
      </c>
      <c r="F238" s="309" t="str">
        <f t="shared" si="10"/>
        <v>是</v>
      </c>
      <c r="G238" s="292" t="str">
        <f t="shared" si="11"/>
        <v>项</v>
      </c>
    </row>
    <row r="239" ht="38.1" customHeight="1" spans="1:7">
      <c r="A239" s="310" t="s">
        <v>2942</v>
      </c>
      <c r="B239" s="311" t="s">
        <v>2943</v>
      </c>
      <c r="C239" s="312"/>
      <c r="D239" s="312"/>
      <c r="E239" s="308"/>
      <c r="F239" s="309" t="str">
        <f t="shared" si="10"/>
        <v>否</v>
      </c>
      <c r="G239" s="292" t="str">
        <f t="shared" si="11"/>
        <v>项</v>
      </c>
    </row>
    <row r="240" ht="38.1" customHeight="1" spans="1:7">
      <c r="A240" s="320" t="s">
        <v>2944</v>
      </c>
      <c r="B240" s="306" t="s">
        <v>2945</v>
      </c>
      <c r="C240" s="307"/>
      <c r="D240" s="307"/>
      <c r="E240" s="308"/>
      <c r="F240" s="309" t="str">
        <f t="shared" si="10"/>
        <v>是</v>
      </c>
      <c r="G240" s="292" t="str">
        <f t="shared" si="11"/>
        <v>类</v>
      </c>
    </row>
    <row r="241" ht="38.1" customHeight="1" spans="1:7">
      <c r="A241" s="319" t="s">
        <v>2946</v>
      </c>
      <c r="B241" s="311" t="s">
        <v>2947</v>
      </c>
      <c r="C241" s="312"/>
      <c r="D241" s="312"/>
      <c r="E241" s="308"/>
      <c r="F241" s="309" t="str">
        <f t="shared" si="10"/>
        <v>否</v>
      </c>
      <c r="G241" s="292" t="str">
        <f t="shared" si="11"/>
        <v>款</v>
      </c>
    </row>
    <row r="242" ht="38.1" customHeight="1" spans="1:7">
      <c r="A242" s="319" t="s">
        <v>2948</v>
      </c>
      <c r="B242" s="311" t="s">
        <v>2949</v>
      </c>
      <c r="C242" s="312"/>
      <c r="D242" s="312"/>
      <c r="E242" s="308"/>
      <c r="F242" s="309" t="str">
        <f t="shared" si="10"/>
        <v>否</v>
      </c>
      <c r="G242" s="292" t="str">
        <f t="shared" si="11"/>
        <v>项</v>
      </c>
    </row>
    <row r="243" ht="38.1" customHeight="1" spans="1:7">
      <c r="A243" s="319" t="s">
        <v>2950</v>
      </c>
      <c r="B243" s="311" t="s">
        <v>2951</v>
      </c>
      <c r="C243" s="312"/>
      <c r="D243" s="312"/>
      <c r="E243" s="308"/>
      <c r="F243" s="309" t="str">
        <f t="shared" si="10"/>
        <v>否</v>
      </c>
      <c r="G243" s="292" t="str">
        <f t="shared" si="11"/>
        <v>项</v>
      </c>
    </row>
    <row r="244" ht="38.1" customHeight="1" spans="1:7">
      <c r="A244" s="319" t="s">
        <v>2952</v>
      </c>
      <c r="B244" s="311" t="s">
        <v>2953</v>
      </c>
      <c r="C244" s="312"/>
      <c r="D244" s="312"/>
      <c r="E244" s="308"/>
      <c r="F244" s="309" t="str">
        <f t="shared" si="10"/>
        <v>否</v>
      </c>
      <c r="G244" s="292" t="str">
        <f t="shared" si="11"/>
        <v>项</v>
      </c>
    </row>
    <row r="245" ht="38.1" customHeight="1" spans="1:7">
      <c r="A245" s="319" t="s">
        <v>2954</v>
      </c>
      <c r="B245" s="311" t="s">
        <v>2955</v>
      </c>
      <c r="C245" s="312"/>
      <c r="D245" s="312"/>
      <c r="E245" s="308"/>
      <c r="F245" s="309" t="str">
        <f t="shared" si="10"/>
        <v>否</v>
      </c>
      <c r="G245" s="292" t="str">
        <f t="shared" si="11"/>
        <v>项</v>
      </c>
    </row>
    <row r="246" ht="38.1" customHeight="1" spans="1:7">
      <c r="A246" s="319" t="s">
        <v>2956</v>
      </c>
      <c r="B246" s="311" t="s">
        <v>2957</v>
      </c>
      <c r="C246" s="312"/>
      <c r="D246" s="312"/>
      <c r="E246" s="308"/>
      <c r="F246" s="309" t="str">
        <f t="shared" si="10"/>
        <v>否</v>
      </c>
      <c r="G246" s="292" t="str">
        <f t="shared" si="11"/>
        <v>项</v>
      </c>
    </row>
    <row r="247" ht="38.1" customHeight="1" spans="1:7">
      <c r="A247" s="319" t="s">
        <v>2958</v>
      </c>
      <c r="B247" s="311" t="s">
        <v>2959</v>
      </c>
      <c r="C247" s="312"/>
      <c r="D247" s="312"/>
      <c r="E247" s="308"/>
      <c r="F247" s="309" t="str">
        <f t="shared" si="10"/>
        <v>否</v>
      </c>
      <c r="G247" s="292" t="str">
        <f t="shared" si="11"/>
        <v>项</v>
      </c>
    </row>
    <row r="248" ht="38.1" customHeight="1" spans="1:7">
      <c r="A248" s="319" t="s">
        <v>2960</v>
      </c>
      <c r="B248" s="311" t="s">
        <v>2961</v>
      </c>
      <c r="C248" s="312"/>
      <c r="D248" s="312"/>
      <c r="E248" s="308"/>
      <c r="F248" s="309" t="str">
        <f t="shared" si="10"/>
        <v>否</v>
      </c>
      <c r="G248" s="292" t="str">
        <f t="shared" si="11"/>
        <v>项</v>
      </c>
    </row>
    <row r="249" ht="38.1" customHeight="1" spans="1:7">
      <c r="A249" s="319" t="s">
        <v>2962</v>
      </c>
      <c r="B249" s="311" t="s">
        <v>2963</v>
      </c>
      <c r="C249" s="312"/>
      <c r="D249" s="312"/>
      <c r="E249" s="308"/>
      <c r="F249" s="309" t="str">
        <f t="shared" ref="F249:F266" si="15">IF(LEN(A249)=3,"是",IF(B249&lt;&gt;"",IF(SUM(C249:D249)&lt;&gt;0,"是","否"),"是"))</f>
        <v>否</v>
      </c>
      <c r="G249" s="292" t="str">
        <f t="shared" ref="G249:G260" si="16">IF(LEN(A249)=3,"类",IF(LEN(A249)=5,"款","项"))</f>
        <v>项</v>
      </c>
    </row>
    <row r="250" ht="38.1" customHeight="1" spans="1:7">
      <c r="A250" s="319" t="s">
        <v>2964</v>
      </c>
      <c r="B250" s="311" t="s">
        <v>2965</v>
      </c>
      <c r="C250" s="312"/>
      <c r="D250" s="312"/>
      <c r="E250" s="308"/>
      <c r="F250" s="309" t="str">
        <f t="shared" si="15"/>
        <v>否</v>
      </c>
      <c r="G250" s="292" t="str">
        <f t="shared" si="16"/>
        <v>项</v>
      </c>
    </row>
    <row r="251" ht="38.1" customHeight="1" spans="1:7">
      <c r="A251" s="319" t="s">
        <v>2966</v>
      </c>
      <c r="B251" s="311" t="s">
        <v>2967</v>
      </c>
      <c r="C251" s="312"/>
      <c r="D251" s="312"/>
      <c r="E251" s="308"/>
      <c r="F251" s="309" t="str">
        <f t="shared" si="15"/>
        <v>否</v>
      </c>
      <c r="G251" s="292" t="str">
        <f t="shared" si="16"/>
        <v>项</v>
      </c>
    </row>
    <row r="252" ht="38.1" customHeight="1" spans="1:7">
      <c r="A252" s="319" t="s">
        <v>2968</v>
      </c>
      <c r="B252" s="311" t="s">
        <v>2969</v>
      </c>
      <c r="C252" s="312"/>
      <c r="D252" s="312"/>
      <c r="E252" s="308"/>
      <c r="F252" s="309" t="str">
        <f t="shared" si="15"/>
        <v>否</v>
      </c>
      <c r="G252" s="292" t="str">
        <f t="shared" si="16"/>
        <v>项</v>
      </c>
    </row>
    <row r="253" ht="38.1" customHeight="1" spans="1:7">
      <c r="A253" s="319" t="s">
        <v>2970</v>
      </c>
      <c r="B253" s="311" t="s">
        <v>2971</v>
      </c>
      <c r="C253" s="312"/>
      <c r="D253" s="312"/>
      <c r="E253" s="308"/>
      <c r="F253" s="309" t="str">
        <f t="shared" si="15"/>
        <v>否</v>
      </c>
      <c r="G253" s="292" t="str">
        <f t="shared" si="16"/>
        <v>项</v>
      </c>
    </row>
    <row r="254" ht="38.1" customHeight="1" spans="1:7">
      <c r="A254" s="319" t="s">
        <v>2972</v>
      </c>
      <c r="B254" s="311" t="s">
        <v>2973</v>
      </c>
      <c r="C254" s="312"/>
      <c r="D254" s="312"/>
      <c r="E254" s="308"/>
      <c r="F254" s="309" t="str">
        <f t="shared" si="15"/>
        <v>否</v>
      </c>
      <c r="G254" s="292" t="str">
        <f t="shared" si="16"/>
        <v>款</v>
      </c>
    </row>
    <row r="255" ht="38.1" customHeight="1" spans="1:7">
      <c r="A255" s="319" t="s">
        <v>2974</v>
      </c>
      <c r="B255" s="311" t="s">
        <v>2975</v>
      </c>
      <c r="C255" s="312"/>
      <c r="D255" s="312"/>
      <c r="E255" s="308"/>
      <c r="F255" s="309" t="str">
        <f t="shared" si="15"/>
        <v>否</v>
      </c>
      <c r="G255" s="292" t="str">
        <f t="shared" si="16"/>
        <v>项</v>
      </c>
    </row>
    <row r="256" ht="38.1" customHeight="1" spans="1:7">
      <c r="A256" s="319" t="s">
        <v>2976</v>
      </c>
      <c r="B256" s="311" t="s">
        <v>2977</v>
      </c>
      <c r="C256" s="312"/>
      <c r="D256" s="312"/>
      <c r="E256" s="308"/>
      <c r="F256" s="309" t="str">
        <f t="shared" si="15"/>
        <v>否</v>
      </c>
      <c r="G256" s="292" t="str">
        <f t="shared" si="16"/>
        <v>项</v>
      </c>
    </row>
    <row r="257" ht="38.1" customHeight="1" spans="1:7">
      <c r="A257" s="319" t="s">
        <v>2978</v>
      </c>
      <c r="B257" s="311" t="s">
        <v>2979</v>
      </c>
      <c r="C257" s="312"/>
      <c r="D257" s="312"/>
      <c r="E257" s="308"/>
      <c r="F257" s="309" t="str">
        <f t="shared" si="15"/>
        <v>否</v>
      </c>
      <c r="G257" s="292" t="str">
        <f t="shared" si="16"/>
        <v>项</v>
      </c>
    </row>
    <row r="258" ht="38.1" customHeight="1" spans="1:7">
      <c r="A258" s="319" t="s">
        <v>2980</v>
      </c>
      <c r="B258" s="311" t="s">
        <v>2981</v>
      </c>
      <c r="C258" s="312"/>
      <c r="D258" s="312"/>
      <c r="E258" s="308"/>
      <c r="F258" s="309" t="str">
        <f t="shared" si="15"/>
        <v>否</v>
      </c>
      <c r="G258" s="292" t="str">
        <f t="shared" si="16"/>
        <v>项</v>
      </c>
    </row>
    <row r="259" ht="38.1" customHeight="1" spans="1:7">
      <c r="A259" s="319" t="s">
        <v>2982</v>
      </c>
      <c r="B259" s="311" t="s">
        <v>2983</v>
      </c>
      <c r="C259" s="312"/>
      <c r="D259" s="312"/>
      <c r="E259" s="308"/>
      <c r="F259" s="309" t="str">
        <f t="shared" si="15"/>
        <v>否</v>
      </c>
      <c r="G259" s="292" t="str">
        <f t="shared" si="16"/>
        <v>项</v>
      </c>
    </row>
    <row r="260" ht="38.1" customHeight="1" spans="1:7">
      <c r="A260" s="319" t="s">
        <v>2984</v>
      </c>
      <c r="B260" s="311" t="s">
        <v>2985</v>
      </c>
      <c r="C260" s="312"/>
      <c r="D260" s="312"/>
      <c r="E260" s="308"/>
      <c r="F260" s="309" t="str">
        <f t="shared" si="15"/>
        <v>否</v>
      </c>
      <c r="G260" s="292" t="str">
        <f t="shared" si="16"/>
        <v>项</v>
      </c>
    </row>
    <row r="261" ht="38.1" customHeight="1" spans="1:7">
      <c r="A261" s="305"/>
      <c r="B261" s="306"/>
      <c r="C261" s="321"/>
      <c r="D261" s="321"/>
      <c r="E261" s="308"/>
      <c r="F261" s="309" t="str">
        <f t="shared" si="15"/>
        <v>是</v>
      </c>
      <c r="G261" s="292"/>
    </row>
    <row r="262" ht="38.1" customHeight="1" spans="1:7">
      <c r="A262" s="322"/>
      <c r="B262" s="323" t="s">
        <v>3005</v>
      </c>
      <c r="C262" s="307">
        <f>C4+C20+C32+C43+C99+C123+C175+C179+C205+C222+C240</f>
        <v>24396</v>
      </c>
      <c r="D262" s="307">
        <f>D4+D20+D32+D43+D99+D123+D175+D179+D205+D222+D240</f>
        <v>9686</v>
      </c>
      <c r="E262" s="308">
        <f>(D262-C262)/C262</f>
        <v>-0.603</v>
      </c>
      <c r="F262" s="309" t="str">
        <f t="shared" si="15"/>
        <v>是</v>
      </c>
      <c r="G262" s="292"/>
    </row>
    <row r="263" ht="38.1" customHeight="1" spans="1:7">
      <c r="A263" s="324" t="s">
        <v>2987</v>
      </c>
      <c r="B263" s="325" t="s">
        <v>121</v>
      </c>
      <c r="C263" s="321">
        <f>C264+C268+C269</f>
        <v>4103</v>
      </c>
      <c r="D263" s="321">
        <f>D264+D268+D269</f>
        <v>2835</v>
      </c>
      <c r="E263" s="308">
        <f>(D263-C263)/C263</f>
        <v>-0.309</v>
      </c>
      <c r="F263" s="309" t="str">
        <f t="shared" si="15"/>
        <v>是</v>
      </c>
      <c r="G263" s="292"/>
    </row>
    <row r="264" ht="38.1" customHeight="1" spans="1:7">
      <c r="A264" s="324" t="s">
        <v>2988</v>
      </c>
      <c r="B264" s="325" t="s">
        <v>2989</v>
      </c>
      <c r="C264" s="321">
        <f>C265+C266</f>
        <v>0</v>
      </c>
      <c r="D264" s="321">
        <f>D265+D266</f>
        <v>0</v>
      </c>
      <c r="E264" s="308"/>
      <c r="F264" s="309" t="str">
        <f t="shared" si="15"/>
        <v>否</v>
      </c>
      <c r="G264" s="292"/>
    </row>
    <row r="265" ht="38.1" customHeight="1" spans="1:7">
      <c r="A265" s="326" t="s">
        <v>2990</v>
      </c>
      <c r="B265" s="327" t="s">
        <v>2991</v>
      </c>
      <c r="C265" s="328"/>
      <c r="D265" s="312"/>
      <c r="E265" s="308"/>
      <c r="F265" s="309" t="str">
        <f t="shared" si="15"/>
        <v>否</v>
      </c>
      <c r="G265" s="292"/>
    </row>
    <row r="266" ht="38.1" customHeight="1" spans="1:7">
      <c r="A266" s="326" t="s">
        <v>2992</v>
      </c>
      <c r="B266" s="327" t="s">
        <v>2993</v>
      </c>
      <c r="C266" s="328"/>
      <c r="D266" s="312"/>
      <c r="E266" s="308"/>
      <c r="F266" s="309" t="str">
        <f t="shared" si="15"/>
        <v>否</v>
      </c>
      <c r="G266" s="292"/>
    </row>
    <row r="267" s="286" customFormat="1" ht="38.1" customHeight="1" spans="1:7">
      <c r="A267" s="324" t="s">
        <v>2994</v>
      </c>
      <c r="B267" s="325" t="s">
        <v>2995</v>
      </c>
      <c r="C267" s="321">
        <v>131</v>
      </c>
      <c r="D267" s="307"/>
      <c r="E267" s="308"/>
      <c r="F267" s="329"/>
      <c r="G267" s="330"/>
    </row>
    <row r="268" s="287" customFormat="1" ht="38.1" customHeight="1" spans="1:7">
      <c r="A268" s="324" t="s">
        <v>2996</v>
      </c>
      <c r="B268" s="325" t="s">
        <v>2997</v>
      </c>
      <c r="C268" s="321">
        <v>948</v>
      </c>
      <c r="D268" s="307">
        <v>665</v>
      </c>
      <c r="E268" s="308">
        <f t="shared" ref="E268:E271" si="17">(D268-C268)/C268</f>
        <v>-0.299</v>
      </c>
      <c r="F268" s="329" t="str">
        <f t="shared" ref="F268:F271" si="18">IF(LEN(A268)=3,"是",IF(B268&lt;&gt;"",IF(SUM(C268:D268)&lt;&gt;0,"是","否"),"是"))</f>
        <v>是</v>
      </c>
      <c r="G268" s="330"/>
    </row>
    <row r="269" s="287" customFormat="1" ht="38.1" customHeight="1" spans="1:7">
      <c r="A269" s="324" t="s">
        <v>2998</v>
      </c>
      <c r="B269" s="325" t="s">
        <v>2999</v>
      </c>
      <c r="C269" s="321">
        <v>3155</v>
      </c>
      <c r="D269" s="307">
        <v>2170</v>
      </c>
      <c r="E269" s="308">
        <f t="shared" si="17"/>
        <v>-0.312</v>
      </c>
      <c r="F269" s="329" t="str">
        <f t="shared" si="18"/>
        <v>是</v>
      </c>
      <c r="G269" s="330"/>
    </row>
    <row r="270" ht="38.1" customHeight="1" spans="1:7">
      <c r="A270" s="324" t="s">
        <v>3000</v>
      </c>
      <c r="B270" s="331" t="s">
        <v>3001</v>
      </c>
      <c r="C270" s="321">
        <v>1300</v>
      </c>
      <c r="D270" s="307"/>
      <c r="E270" s="308">
        <f t="shared" si="17"/>
        <v>-1</v>
      </c>
      <c r="F270" s="309" t="str">
        <f t="shared" si="18"/>
        <v>是</v>
      </c>
      <c r="G270" s="292"/>
    </row>
    <row r="271" ht="38.1" customHeight="1" spans="1:7">
      <c r="A271" s="332"/>
      <c r="B271" s="333" t="s">
        <v>128</v>
      </c>
      <c r="C271" s="321">
        <f>C262+C263+C270+C267</f>
        <v>29930</v>
      </c>
      <c r="D271" s="321">
        <f>D262+D263+D270+D267</f>
        <v>12521</v>
      </c>
      <c r="E271" s="308">
        <f t="shared" si="17"/>
        <v>-0.582</v>
      </c>
      <c r="F271" s="309" t="str">
        <f t="shared" si="18"/>
        <v>是</v>
      </c>
      <c r="G271" s="292"/>
    </row>
    <row r="272" spans="3:3">
      <c r="C272" s="334"/>
    </row>
    <row r="274" spans="3:3">
      <c r="C274" s="334"/>
    </row>
    <row r="276" spans="3:3">
      <c r="C276" s="334"/>
    </row>
    <row r="277" spans="3:3">
      <c r="C277" s="334"/>
    </row>
    <row r="279" spans="3:3">
      <c r="C279" s="334"/>
    </row>
    <row r="280" spans="3:3">
      <c r="C280" s="334"/>
    </row>
    <row r="281" spans="3:3">
      <c r="C281" s="334"/>
    </row>
    <row r="282" spans="3:3">
      <c r="C282" s="334"/>
    </row>
    <row r="284" spans="3:3">
      <c r="C284" s="334"/>
    </row>
  </sheetData>
  <mergeCells count="1">
    <mergeCell ref="B1:E1"/>
  </mergeCells>
  <conditionalFormatting sqref="B270">
    <cfRule type="expression" dxfId="1" priority="3" stopIfTrue="1">
      <formula>"len($A:$A)=3"</formula>
    </cfRule>
  </conditionalFormatting>
  <conditionalFormatting sqref="C270">
    <cfRule type="expression" dxfId="1" priority="2" stopIfTrue="1">
      <formula>"len($A:$A)=3"</formula>
    </cfRule>
  </conditionalFormatting>
  <conditionalFormatting sqref="D27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topLeftCell="A10" workbookViewId="0">
      <selection activeCell="A1" sqref="A1:D1"/>
    </sheetView>
  </sheetViews>
  <sheetFormatPr defaultColWidth="9" defaultRowHeight="13.5" outlineLevelCol="4"/>
  <cols>
    <col min="1" max="1" width="52.1333333333333" style="265" customWidth="1"/>
    <col min="2" max="4" width="20.6333333333333" customWidth="1"/>
  </cols>
  <sheetData>
    <row r="1" s="264" customFormat="1" ht="45" customHeight="1" spans="1:5">
      <c r="A1" s="266" t="s">
        <v>3006</v>
      </c>
      <c r="B1" s="266"/>
      <c r="C1" s="266"/>
      <c r="D1" s="266"/>
      <c r="E1" s="267"/>
    </row>
    <row r="2" ht="20.1" customHeight="1" spans="1:5">
      <c r="A2" s="268"/>
      <c r="B2" s="269"/>
      <c r="C2" s="270"/>
      <c r="D2" s="270" t="s">
        <v>2</v>
      </c>
      <c r="E2" s="265"/>
    </row>
    <row r="3" ht="45" customHeight="1" spans="1:5">
      <c r="A3" s="158" t="s">
        <v>2426</v>
      </c>
      <c r="B3" s="167" t="s">
        <v>130</v>
      </c>
      <c r="C3" s="167" t="s">
        <v>6</v>
      </c>
      <c r="D3" s="167" t="s">
        <v>131</v>
      </c>
      <c r="E3" s="271" t="s">
        <v>8</v>
      </c>
    </row>
    <row r="4" ht="36" customHeight="1" spans="1:5">
      <c r="A4" s="272" t="s">
        <v>2534</v>
      </c>
      <c r="B4" s="273"/>
      <c r="C4" s="273"/>
      <c r="D4" s="274"/>
      <c r="E4" s="275" t="str">
        <f>IF(A4&lt;&gt;"",IF(SUM(B4:C4)&lt;&gt;0,"是","否"),"是")</f>
        <v>否</v>
      </c>
    </row>
    <row r="5" ht="36" customHeight="1" spans="1:5">
      <c r="A5" s="272" t="s">
        <v>2565</v>
      </c>
      <c r="B5" s="273"/>
      <c r="C5" s="273"/>
      <c r="D5" s="274"/>
      <c r="E5" s="275" t="str">
        <f t="shared" ref="E5:E15" si="0">IF(A5&lt;&gt;"",IF(SUM(B5:C5)&lt;&gt;0,"是","否"),"是")</f>
        <v>否</v>
      </c>
    </row>
    <row r="6" ht="36" customHeight="1" spans="1:5">
      <c r="A6" s="272" t="s">
        <v>2585</v>
      </c>
      <c r="B6" s="273"/>
      <c r="C6" s="273"/>
      <c r="D6" s="274"/>
      <c r="E6" s="275" t="str">
        <f t="shared" si="0"/>
        <v>否</v>
      </c>
    </row>
    <row r="7" ht="36" customHeight="1" spans="1:5">
      <c r="A7" s="276" t="s">
        <v>2597</v>
      </c>
      <c r="B7" s="273"/>
      <c r="C7" s="273"/>
      <c r="D7" s="274"/>
      <c r="E7" s="277" t="str">
        <f t="shared" si="0"/>
        <v>否</v>
      </c>
    </row>
    <row r="8" ht="36" customHeight="1" spans="1:5">
      <c r="A8" s="272" t="s">
        <v>2689</v>
      </c>
      <c r="B8" s="273"/>
      <c r="C8" s="273"/>
      <c r="D8" s="274"/>
      <c r="E8" s="275" t="str">
        <f t="shared" si="0"/>
        <v>否</v>
      </c>
    </row>
    <row r="9" ht="36" customHeight="1" spans="1:5">
      <c r="A9" s="272" t="s">
        <v>2722</v>
      </c>
      <c r="B9" s="273"/>
      <c r="C9" s="273"/>
      <c r="D9" s="274"/>
      <c r="E9" s="275" t="str">
        <f t="shared" si="0"/>
        <v>否</v>
      </c>
    </row>
    <row r="10" ht="36" customHeight="1" spans="1:5">
      <c r="A10" s="276" t="s">
        <v>2820</v>
      </c>
      <c r="B10" s="273"/>
      <c r="C10" s="273"/>
      <c r="D10" s="274"/>
      <c r="E10" s="277" t="str">
        <f t="shared" si="0"/>
        <v>否</v>
      </c>
    </row>
    <row r="11" ht="36" customHeight="1" spans="1:5">
      <c r="A11" s="272" t="s">
        <v>2827</v>
      </c>
      <c r="B11" s="273"/>
      <c r="C11" s="273"/>
      <c r="D11" s="274"/>
      <c r="E11" s="275" t="str">
        <f t="shared" si="0"/>
        <v>否</v>
      </c>
    </row>
    <row r="12" ht="36" customHeight="1" spans="1:5">
      <c r="A12" s="276" t="s">
        <v>2877</v>
      </c>
      <c r="B12" s="273"/>
      <c r="C12" s="273"/>
      <c r="D12" s="274"/>
      <c r="E12" s="277" t="str">
        <f t="shared" si="0"/>
        <v>否</v>
      </c>
    </row>
    <row r="13" ht="36" customHeight="1" spans="1:5">
      <c r="A13" s="276" t="s">
        <v>2910</v>
      </c>
      <c r="B13" s="273"/>
      <c r="C13" s="273"/>
      <c r="D13" s="274"/>
      <c r="E13" s="277" t="str">
        <f t="shared" si="0"/>
        <v>否</v>
      </c>
    </row>
    <row r="14" ht="36" customHeight="1" spans="1:5">
      <c r="A14" s="276" t="s">
        <v>2945</v>
      </c>
      <c r="B14" s="273"/>
      <c r="C14" s="273"/>
      <c r="D14" s="274"/>
      <c r="E14" s="277" t="str">
        <f t="shared" si="0"/>
        <v>否</v>
      </c>
    </row>
    <row r="15" ht="36" customHeight="1" spans="1:5">
      <c r="A15" s="278" t="s">
        <v>3007</v>
      </c>
      <c r="B15" s="279"/>
      <c r="C15" s="279"/>
      <c r="D15" s="280"/>
      <c r="E15" s="275" t="str">
        <f t="shared" si="0"/>
        <v>否</v>
      </c>
    </row>
    <row r="16" ht="43" customHeight="1" spans="1:4">
      <c r="A16" s="281" t="s">
        <v>2450</v>
      </c>
      <c r="B16" s="281"/>
      <c r="C16" s="281"/>
      <c r="D16" s="281"/>
    </row>
  </sheetData>
  <mergeCells count="2">
    <mergeCell ref="A1:D1"/>
    <mergeCell ref="A16:D16"/>
  </mergeCells>
  <conditionalFormatting sqref="E4:E25">
    <cfRule type="cellIs" dxfId="2" priority="2" stopIfTrue="1" operator="lessThan">
      <formula>0</formula>
    </cfRule>
  </conditionalFormatting>
  <conditionalFormatting sqref="E13:E2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A1" sqref="A1:D1"/>
    </sheetView>
  </sheetViews>
  <sheetFormatPr defaultColWidth="9" defaultRowHeight="14.25" outlineLevelCol="4"/>
  <cols>
    <col min="1" max="1" width="50.75" style="246" customWidth="1"/>
    <col min="2" max="4" width="20.6333333333333" style="246" customWidth="1"/>
    <col min="5" max="5" width="4.25" style="246" customWidth="1"/>
    <col min="6" max="6" width="13.75" style="246"/>
    <col min="7" max="16384" width="9" style="246"/>
  </cols>
  <sheetData>
    <row r="1" ht="45" customHeight="1" spans="1:4">
      <c r="A1" s="162" t="s">
        <v>3008</v>
      </c>
      <c r="B1" s="162"/>
      <c r="C1" s="162"/>
      <c r="D1" s="162"/>
    </row>
    <row r="2" ht="20.1" customHeight="1" spans="1:4">
      <c r="A2" s="247"/>
      <c r="B2" s="248"/>
      <c r="C2" s="249"/>
      <c r="D2" s="250" t="s">
        <v>3009</v>
      </c>
    </row>
    <row r="3" ht="45" customHeight="1" spans="1:5">
      <c r="A3" s="196" t="s">
        <v>3010</v>
      </c>
      <c r="B3" s="103" t="s">
        <v>5</v>
      </c>
      <c r="C3" s="103" t="s">
        <v>6</v>
      </c>
      <c r="D3" s="103" t="s">
        <v>7</v>
      </c>
      <c r="E3" s="246" t="s">
        <v>8</v>
      </c>
    </row>
    <row r="4" ht="36" customHeight="1" spans="1:5">
      <c r="A4" s="154" t="s">
        <v>3011</v>
      </c>
      <c r="B4" s="251">
        <f>SUM(B5:B22)</f>
        <v>0</v>
      </c>
      <c r="C4" s="251">
        <f>SUM(C5:C22)</f>
        <v>0</v>
      </c>
      <c r="D4" s="144"/>
      <c r="E4" s="252" t="str">
        <f t="shared" ref="E4:E41" si="0">IF(A4&lt;&gt;"",IF(SUM(B4:C4)&lt;&gt;0,"是","否"),"是")</f>
        <v>否</v>
      </c>
    </row>
    <row r="5" ht="36" customHeight="1" spans="1:5">
      <c r="A5" s="239" t="s">
        <v>3012</v>
      </c>
      <c r="B5" s="253"/>
      <c r="C5" s="254"/>
      <c r="D5" s="144"/>
      <c r="E5" s="252" t="str">
        <f t="shared" si="0"/>
        <v>否</v>
      </c>
    </row>
    <row r="6" ht="36" customHeight="1" spans="1:5">
      <c r="A6" s="239" t="s">
        <v>3013</v>
      </c>
      <c r="B6" s="253"/>
      <c r="C6" s="253"/>
      <c r="D6" s="144"/>
      <c r="E6" s="252" t="str">
        <f t="shared" si="0"/>
        <v>否</v>
      </c>
    </row>
    <row r="7" ht="36" customHeight="1" spans="1:5">
      <c r="A7" s="239" t="s">
        <v>3014</v>
      </c>
      <c r="B7" s="255"/>
      <c r="C7" s="254"/>
      <c r="D7" s="144"/>
      <c r="E7" s="252" t="str">
        <f t="shared" si="0"/>
        <v>否</v>
      </c>
    </row>
    <row r="8" ht="36" customHeight="1" spans="1:5">
      <c r="A8" s="239" t="s">
        <v>3015</v>
      </c>
      <c r="B8" s="253"/>
      <c r="C8" s="254"/>
      <c r="D8" s="144"/>
      <c r="E8" s="252" t="str">
        <f t="shared" si="0"/>
        <v>否</v>
      </c>
    </row>
    <row r="9" ht="36" customHeight="1" spans="1:5">
      <c r="A9" s="239" t="s">
        <v>3016</v>
      </c>
      <c r="B9" s="255"/>
      <c r="C9" s="254"/>
      <c r="D9" s="144"/>
      <c r="E9" s="252" t="str">
        <f t="shared" si="0"/>
        <v>否</v>
      </c>
    </row>
    <row r="10" ht="36" customHeight="1" spans="1:5">
      <c r="A10" s="239" t="s">
        <v>3017</v>
      </c>
      <c r="B10" s="253"/>
      <c r="C10" s="254"/>
      <c r="D10" s="144"/>
      <c r="E10" s="252" t="str">
        <f t="shared" si="0"/>
        <v>否</v>
      </c>
    </row>
    <row r="11" ht="36" customHeight="1" spans="1:5">
      <c r="A11" s="239" t="s">
        <v>3018</v>
      </c>
      <c r="B11" s="253"/>
      <c r="C11" s="254"/>
      <c r="D11" s="144"/>
      <c r="E11" s="252" t="str">
        <f t="shared" si="0"/>
        <v>否</v>
      </c>
    </row>
    <row r="12" ht="36" customHeight="1" spans="1:5">
      <c r="A12" s="239" t="s">
        <v>3019</v>
      </c>
      <c r="B12" s="253"/>
      <c r="C12" s="254"/>
      <c r="D12" s="144"/>
      <c r="E12" s="252" t="str">
        <f t="shared" si="0"/>
        <v>否</v>
      </c>
    </row>
    <row r="13" ht="36" customHeight="1" spans="1:5">
      <c r="A13" s="239" t="s">
        <v>3020</v>
      </c>
      <c r="B13" s="256"/>
      <c r="C13" s="253"/>
      <c r="D13" s="144"/>
      <c r="E13" s="252" t="str">
        <f t="shared" si="0"/>
        <v>否</v>
      </c>
    </row>
    <row r="14" ht="36" customHeight="1" spans="1:5">
      <c r="A14" s="239" t="s">
        <v>3021</v>
      </c>
      <c r="B14" s="256"/>
      <c r="C14" s="254"/>
      <c r="D14" s="144"/>
      <c r="E14" s="252" t="str">
        <f t="shared" si="0"/>
        <v>否</v>
      </c>
    </row>
    <row r="15" ht="36" customHeight="1" spans="1:5">
      <c r="A15" s="239" t="s">
        <v>3022</v>
      </c>
      <c r="B15" s="256"/>
      <c r="C15" s="257"/>
      <c r="D15" s="144"/>
      <c r="E15" s="252" t="str">
        <f t="shared" si="0"/>
        <v>否</v>
      </c>
    </row>
    <row r="16" ht="36" customHeight="1" spans="1:5">
      <c r="A16" s="239" t="s">
        <v>3023</v>
      </c>
      <c r="B16" s="256"/>
      <c r="C16" s="257"/>
      <c r="D16" s="144"/>
      <c r="E16" s="252" t="str">
        <f t="shared" si="0"/>
        <v>否</v>
      </c>
    </row>
    <row r="17" ht="36" customHeight="1" spans="1:5">
      <c r="A17" s="239" t="s">
        <v>3024</v>
      </c>
      <c r="B17" s="253"/>
      <c r="C17" s="254"/>
      <c r="D17" s="144"/>
      <c r="E17" s="252" t="str">
        <f t="shared" si="0"/>
        <v>否</v>
      </c>
    </row>
    <row r="18" ht="36" customHeight="1" spans="1:5">
      <c r="A18" s="239" t="s">
        <v>3025</v>
      </c>
      <c r="B18" s="256"/>
      <c r="C18" s="257"/>
      <c r="D18" s="144"/>
      <c r="E18" s="252" t="str">
        <f t="shared" si="0"/>
        <v>否</v>
      </c>
    </row>
    <row r="19" ht="36" customHeight="1" spans="1:5">
      <c r="A19" s="239" t="s">
        <v>3026</v>
      </c>
      <c r="B19" s="256"/>
      <c r="C19" s="257"/>
      <c r="D19" s="144"/>
      <c r="E19" s="252" t="str">
        <f t="shared" si="0"/>
        <v>否</v>
      </c>
    </row>
    <row r="20" ht="36" customHeight="1" spans="1:5">
      <c r="A20" s="239" t="s">
        <v>3027</v>
      </c>
      <c r="B20" s="253"/>
      <c r="C20" s="257"/>
      <c r="D20" s="258"/>
      <c r="E20" s="252" t="str">
        <f t="shared" si="0"/>
        <v>否</v>
      </c>
    </row>
    <row r="21" ht="36" customHeight="1" spans="1:5">
      <c r="A21" s="239" t="s">
        <v>3028</v>
      </c>
      <c r="B21" s="256"/>
      <c r="C21" s="254"/>
      <c r="D21" s="144"/>
      <c r="E21" s="252" t="str">
        <f t="shared" si="0"/>
        <v>否</v>
      </c>
    </row>
    <row r="22" ht="36" customHeight="1" spans="1:5">
      <c r="A22" s="239" t="s">
        <v>3029</v>
      </c>
      <c r="B22" s="256"/>
      <c r="C22" s="254"/>
      <c r="D22" s="144"/>
      <c r="E22" s="252" t="str">
        <f t="shared" si="0"/>
        <v>否</v>
      </c>
    </row>
    <row r="23" ht="36" customHeight="1" spans="1:5">
      <c r="A23" s="154" t="s">
        <v>3030</v>
      </c>
      <c r="B23" s="251">
        <f>SUM(B24:B27)</f>
        <v>0</v>
      </c>
      <c r="C23" s="251">
        <f>SUM(C24:C27)</f>
        <v>0</v>
      </c>
      <c r="D23" s="144"/>
      <c r="E23" s="252" t="str">
        <f t="shared" si="0"/>
        <v>否</v>
      </c>
    </row>
    <row r="24" ht="36" customHeight="1" spans="1:5">
      <c r="A24" s="178" t="s">
        <v>3031</v>
      </c>
      <c r="B24" s="256"/>
      <c r="C24" s="254"/>
      <c r="D24" s="144"/>
      <c r="E24" s="252" t="str">
        <f t="shared" si="0"/>
        <v>否</v>
      </c>
    </row>
    <row r="25" ht="36" customHeight="1" spans="1:5">
      <c r="A25" s="178" t="s">
        <v>3032</v>
      </c>
      <c r="B25" s="256"/>
      <c r="C25" s="254"/>
      <c r="D25" s="144"/>
      <c r="E25" s="252" t="str">
        <f t="shared" si="0"/>
        <v>否</v>
      </c>
    </row>
    <row r="26" ht="36" customHeight="1" spans="1:5">
      <c r="A26" s="178" t="s">
        <v>3033</v>
      </c>
      <c r="B26" s="256"/>
      <c r="C26" s="254"/>
      <c r="D26" s="144"/>
      <c r="E26" s="252" t="str">
        <f t="shared" si="0"/>
        <v>否</v>
      </c>
    </row>
    <row r="27" ht="36" customHeight="1" spans="1:5">
      <c r="A27" s="178" t="s">
        <v>3034</v>
      </c>
      <c r="B27" s="256"/>
      <c r="C27" s="254"/>
      <c r="D27" s="144"/>
      <c r="E27" s="252" t="str">
        <f t="shared" si="0"/>
        <v>否</v>
      </c>
    </row>
    <row r="28" ht="36" customHeight="1" spans="1:5">
      <c r="A28" s="154" t="s">
        <v>3035</v>
      </c>
      <c r="B28" s="251">
        <f>-SUM(B29:B31)</f>
        <v>0</v>
      </c>
      <c r="C28" s="251">
        <f>-SUM(C29:C31)</f>
        <v>0</v>
      </c>
      <c r="D28" s="144"/>
      <c r="E28" s="252" t="str">
        <f t="shared" si="0"/>
        <v>否</v>
      </c>
    </row>
    <row r="29" ht="36" customHeight="1" spans="1:5">
      <c r="A29" s="178" t="s">
        <v>3036</v>
      </c>
      <c r="B29" s="256"/>
      <c r="C29" s="254"/>
      <c r="D29" s="144"/>
      <c r="E29" s="252" t="str">
        <f t="shared" si="0"/>
        <v>否</v>
      </c>
    </row>
    <row r="30" ht="36" customHeight="1" spans="1:5">
      <c r="A30" s="178" t="s">
        <v>3037</v>
      </c>
      <c r="B30" s="253"/>
      <c r="C30" s="254"/>
      <c r="D30" s="144"/>
      <c r="E30" s="252" t="str">
        <f t="shared" si="0"/>
        <v>否</v>
      </c>
    </row>
    <row r="31" ht="36" customHeight="1" spans="1:5">
      <c r="A31" s="178" t="s">
        <v>3038</v>
      </c>
      <c r="B31" s="256"/>
      <c r="C31" s="254"/>
      <c r="D31" s="144"/>
      <c r="E31" s="252" t="str">
        <f t="shared" si="0"/>
        <v>否</v>
      </c>
    </row>
    <row r="32" ht="36" customHeight="1" spans="1:5">
      <c r="A32" s="154" t="s">
        <v>3039</v>
      </c>
      <c r="B32" s="251">
        <f>SUM(B33:B35)</f>
        <v>0</v>
      </c>
      <c r="C32" s="251">
        <f>SUM(C33:C35)</f>
        <v>0</v>
      </c>
      <c r="D32" s="144"/>
      <c r="E32" s="252" t="str">
        <f t="shared" si="0"/>
        <v>否</v>
      </c>
    </row>
    <row r="33" ht="36" customHeight="1" spans="1:5">
      <c r="A33" s="178" t="s">
        <v>3040</v>
      </c>
      <c r="B33" s="253"/>
      <c r="C33" s="259"/>
      <c r="D33" s="144"/>
      <c r="E33" s="252" t="str">
        <f t="shared" si="0"/>
        <v>否</v>
      </c>
    </row>
    <row r="34" ht="36" customHeight="1" spans="1:5">
      <c r="A34" s="178" t="s">
        <v>3041</v>
      </c>
      <c r="B34" s="256"/>
      <c r="C34" s="259"/>
      <c r="D34" s="144"/>
      <c r="E34" s="252" t="str">
        <f t="shared" si="0"/>
        <v>否</v>
      </c>
    </row>
    <row r="35" ht="36" customHeight="1" spans="1:5">
      <c r="A35" s="178" t="s">
        <v>3042</v>
      </c>
      <c r="B35" s="256"/>
      <c r="C35" s="257"/>
      <c r="D35" s="144"/>
      <c r="E35" s="252" t="str">
        <f t="shared" si="0"/>
        <v>否</v>
      </c>
    </row>
    <row r="36" ht="36" customHeight="1" spans="1:5">
      <c r="A36" s="154" t="s">
        <v>3043</v>
      </c>
      <c r="B36" s="260"/>
      <c r="C36" s="261"/>
      <c r="D36" s="144"/>
      <c r="E36" s="252" t="str">
        <f t="shared" si="0"/>
        <v>否</v>
      </c>
    </row>
    <row r="37" ht="36" customHeight="1" spans="1:5">
      <c r="A37" s="262" t="s">
        <v>3044</v>
      </c>
      <c r="B37" s="251">
        <f>B4+B23+B28+B32+B36</f>
        <v>0</v>
      </c>
      <c r="C37" s="251">
        <f>C4+C23+C28+C32+C36</f>
        <v>0</v>
      </c>
      <c r="D37" s="144"/>
      <c r="E37" s="252" t="str">
        <f t="shared" si="0"/>
        <v>否</v>
      </c>
    </row>
    <row r="38" ht="36" customHeight="1" spans="1:5">
      <c r="A38" s="218" t="s">
        <v>61</v>
      </c>
      <c r="B38" s="251">
        <v>4</v>
      </c>
      <c r="C38" s="261">
        <v>4</v>
      </c>
      <c r="D38" s="144">
        <f>(C38-B38)/B38</f>
        <v>0</v>
      </c>
      <c r="E38" s="252" t="str">
        <f t="shared" si="0"/>
        <v>是</v>
      </c>
    </row>
    <row r="39" ht="36" customHeight="1" spans="1:5">
      <c r="A39" s="218" t="s">
        <v>3045</v>
      </c>
      <c r="B39" s="251"/>
      <c r="C39" s="261"/>
      <c r="D39" s="144"/>
      <c r="E39" s="252" t="str">
        <f t="shared" si="0"/>
        <v>否</v>
      </c>
    </row>
    <row r="40" ht="30" customHeight="1" spans="1:5">
      <c r="A40" s="218" t="s">
        <v>3046</v>
      </c>
      <c r="B40" s="253"/>
      <c r="C40" s="259"/>
      <c r="D40" s="144"/>
      <c r="E40" s="252" t="str">
        <f t="shared" si="0"/>
        <v>否</v>
      </c>
    </row>
    <row r="41" ht="36" customHeight="1" spans="1:5">
      <c r="A41" s="262" t="s">
        <v>68</v>
      </c>
      <c r="B41" s="251">
        <f>B37+B38+B39+B40</f>
        <v>4</v>
      </c>
      <c r="C41" s="251">
        <f>C37+C38+C39+C40</f>
        <v>4</v>
      </c>
      <c r="D41" s="144">
        <f>(C41-B41)/B41</f>
        <v>0</v>
      </c>
      <c r="E41" s="252" t="str">
        <f t="shared" si="0"/>
        <v>是</v>
      </c>
    </row>
    <row r="42" spans="2:2">
      <c r="B42" s="263"/>
    </row>
    <row r="43" spans="2:3">
      <c r="B43" s="263"/>
      <c r="C43" s="263"/>
    </row>
    <row r="44" spans="2:2">
      <c r="B44" s="263"/>
    </row>
    <row r="45" spans="2:3">
      <c r="B45" s="263"/>
      <c r="C45" s="263"/>
    </row>
    <row r="46" spans="2:2">
      <c r="B46" s="263"/>
    </row>
    <row r="47" spans="2:2">
      <c r="B47" s="263"/>
    </row>
    <row r="48" spans="2:3">
      <c r="B48" s="263"/>
      <c r="C48" s="263"/>
    </row>
    <row r="49" spans="2:2">
      <c r="B49" s="263"/>
    </row>
    <row r="50" spans="2:2">
      <c r="B50" s="263"/>
    </row>
    <row r="51" spans="2:2">
      <c r="B51" s="263"/>
    </row>
    <row r="52" spans="2:2">
      <c r="B52" s="263"/>
    </row>
    <row r="53" spans="2:3">
      <c r="B53" s="263"/>
      <c r="C53" s="263"/>
    </row>
    <row r="54" spans="2:2">
      <c r="B54" s="263"/>
    </row>
  </sheetData>
  <mergeCells count="1">
    <mergeCell ref="A1:D1"/>
  </mergeCells>
  <conditionalFormatting sqref="E3:F4 F5:F39 E5:E41">
    <cfRule type="cellIs" dxfId="3" priority="2" stopIfTrue="1" operator="lessThanOrEqual">
      <formula>-1</formula>
    </cfRule>
  </conditionalFormatting>
  <conditionalFormatting sqref="E4:F4 E5:E41 F5:F30">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workbookViewId="0">
      <selection activeCell="A1" sqref="A1:D1"/>
    </sheetView>
  </sheetViews>
  <sheetFormatPr defaultColWidth="9" defaultRowHeight="14.25" outlineLevelCol="4"/>
  <cols>
    <col min="1" max="1" width="50.75" style="187" customWidth="1"/>
    <col min="2" max="2" width="20.6333333333333" style="188" customWidth="1"/>
    <col min="3" max="3" width="20.6333333333333" style="225" customWidth="1"/>
    <col min="4" max="4" width="20.6333333333333" style="188" customWidth="1"/>
    <col min="5" max="5" width="4.75" style="187" customWidth="1"/>
    <col min="6" max="16384" width="9" style="187"/>
  </cols>
  <sheetData>
    <row r="1" ht="45" customHeight="1" spans="1:5">
      <c r="A1" s="226" t="s">
        <v>3047</v>
      </c>
      <c r="B1" s="226"/>
      <c r="C1" s="226"/>
      <c r="D1" s="226"/>
      <c r="E1" s="227"/>
    </row>
    <row r="2" ht="20.1" customHeight="1" spans="1:5">
      <c r="A2" s="228"/>
      <c r="B2" s="229"/>
      <c r="C2" s="229"/>
      <c r="D2" s="230" t="s">
        <v>2</v>
      </c>
      <c r="E2" s="231"/>
    </row>
    <row r="3" ht="45" customHeight="1" spans="1:5">
      <c r="A3" s="232" t="s">
        <v>4</v>
      </c>
      <c r="B3" s="167" t="s">
        <v>5</v>
      </c>
      <c r="C3" s="167" t="s">
        <v>6</v>
      </c>
      <c r="D3" s="167" t="s">
        <v>7</v>
      </c>
      <c r="E3" s="233" t="s">
        <v>8</v>
      </c>
    </row>
    <row r="4" ht="35.1" customHeight="1" spans="1:5">
      <c r="A4" s="154" t="s">
        <v>3048</v>
      </c>
      <c r="B4" s="234">
        <f>SUM(B5:B10)</f>
        <v>4</v>
      </c>
      <c r="C4" s="234">
        <f>SUM(C5:C10)</f>
        <v>4</v>
      </c>
      <c r="D4" s="107">
        <f>(C4-B4)/B4</f>
        <v>0</v>
      </c>
      <c r="E4" s="235" t="str">
        <f t="shared" ref="E4:E28" si="0">IF(A4&lt;&gt;"",IF(SUM(B4:C4)&lt;&gt;0,"是","否"),"是")</f>
        <v>是</v>
      </c>
    </row>
    <row r="5" ht="35.1" customHeight="1" spans="1:5">
      <c r="A5" s="156" t="s">
        <v>3049</v>
      </c>
      <c r="B5" s="236"/>
      <c r="C5" s="236"/>
      <c r="D5" s="107"/>
      <c r="E5" s="235" t="str">
        <f t="shared" si="0"/>
        <v>否</v>
      </c>
    </row>
    <row r="6" ht="35.1" customHeight="1" spans="1:5">
      <c r="A6" s="156" t="s">
        <v>3050</v>
      </c>
      <c r="B6" s="236"/>
      <c r="C6" s="236"/>
      <c r="D6" s="107"/>
      <c r="E6" s="235" t="str">
        <f t="shared" si="0"/>
        <v>否</v>
      </c>
    </row>
    <row r="7" ht="35.1" customHeight="1" spans="1:5">
      <c r="A7" s="156" t="s">
        <v>3051</v>
      </c>
      <c r="B7" s="236">
        <v>4</v>
      </c>
      <c r="C7" s="236">
        <v>4</v>
      </c>
      <c r="D7" s="107">
        <f>(C7-B7)/B7</f>
        <v>0</v>
      </c>
      <c r="E7" s="235" t="str">
        <f t="shared" si="0"/>
        <v>是</v>
      </c>
    </row>
    <row r="8" ht="35.1" customHeight="1" spans="1:5">
      <c r="A8" s="156" t="s">
        <v>3052</v>
      </c>
      <c r="B8" s="236"/>
      <c r="C8" s="236"/>
      <c r="D8" s="107"/>
      <c r="E8" s="235" t="str">
        <f t="shared" si="0"/>
        <v>否</v>
      </c>
    </row>
    <row r="9" ht="35.1" customHeight="1" spans="1:5">
      <c r="A9" s="156" t="s">
        <v>3053</v>
      </c>
      <c r="B9" s="237"/>
      <c r="C9" s="237"/>
      <c r="D9" s="107"/>
      <c r="E9" s="235" t="str">
        <f t="shared" si="0"/>
        <v>否</v>
      </c>
    </row>
    <row r="10" ht="35.1" customHeight="1" spans="1:5">
      <c r="A10" s="156" t="s">
        <v>3054</v>
      </c>
      <c r="B10" s="236"/>
      <c r="C10" s="236"/>
      <c r="D10" s="107"/>
      <c r="E10" s="235" t="str">
        <f t="shared" si="0"/>
        <v>否</v>
      </c>
    </row>
    <row r="11" ht="35.1" customHeight="1" spans="1:5">
      <c r="A11" s="154" t="s">
        <v>3055</v>
      </c>
      <c r="B11" s="238"/>
      <c r="C11" s="238"/>
      <c r="D11" s="107"/>
      <c r="E11" s="235" t="str">
        <f t="shared" si="0"/>
        <v>否</v>
      </c>
    </row>
    <row r="12" ht="35.1" customHeight="1" spans="1:5">
      <c r="A12" s="156" t="s">
        <v>3056</v>
      </c>
      <c r="B12" s="236"/>
      <c r="C12" s="236"/>
      <c r="D12" s="107"/>
      <c r="E12" s="235" t="str">
        <f t="shared" si="0"/>
        <v>否</v>
      </c>
    </row>
    <row r="13" ht="35.1" customHeight="1" spans="1:5">
      <c r="A13" s="156" t="s">
        <v>3057</v>
      </c>
      <c r="B13" s="236"/>
      <c r="C13" s="236"/>
      <c r="D13" s="107"/>
      <c r="E13" s="235" t="str">
        <f t="shared" si="0"/>
        <v>否</v>
      </c>
    </row>
    <row r="14" ht="35.1" customHeight="1" spans="1:5">
      <c r="A14" s="156" t="s">
        <v>3058</v>
      </c>
      <c r="B14" s="237"/>
      <c r="C14" s="237"/>
      <c r="D14" s="107"/>
      <c r="E14" s="235" t="str">
        <f t="shared" si="0"/>
        <v>否</v>
      </c>
    </row>
    <row r="15" ht="35.1" customHeight="1" spans="1:5">
      <c r="A15" s="156" t="s">
        <v>3059</v>
      </c>
      <c r="B15" s="237"/>
      <c r="C15" s="237"/>
      <c r="D15" s="107"/>
      <c r="E15" s="235" t="str">
        <f t="shared" si="0"/>
        <v>否</v>
      </c>
    </row>
    <row r="16" ht="35.1" customHeight="1" spans="1:5">
      <c r="A16" s="156" t="s">
        <v>3060</v>
      </c>
      <c r="B16" s="236"/>
      <c r="C16" s="236"/>
      <c r="D16" s="107"/>
      <c r="E16" s="235" t="str">
        <f t="shared" si="0"/>
        <v>否</v>
      </c>
    </row>
    <row r="17" s="223" customFormat="1" ht="35.1" customHeight="1" spans="1:5">
      <c r="A17" s="154" t="s">
        <v>3061</v>
      </c>
      <c r="B17" s="238"/>
      <c r="C17" s="238"/>
      <c r="D17" s="107"/>
      <c r="E17" s="235" t="str">
        <f t="shared" si="0"/>
        <v>否</v>
      </c>
    </row>
    <row r="18" ht="35.1" customHeight="1" spans="1:5">
      <c r="A18" s="156" t="s">
        <v>3062</v>
      </c>
      <c r="B18" s="236"/>
      <c r="C18" s="236"/>
      <c r="D18" s="107"/>
      <c r="E18" s="235" t="str">
        <f t="shared" si="0"/>
        <v>否</v>
      </c>
    </row>
    <row r="19" ht="35.1" customHeight="1" spans="1:5">
      <c r="A19" s="154" t="s">
        <v>3063</v>
      </c>
      <c r="B19" s="238"/>
      <c r="C19" s="238"/>
      <c r="D19" s="107"/>
      <c r="E19" s="235" t="str">
        <f t="shared" si="0"/>
        <v>否</v>
      </c>
    </row>
    <row r="20" ht="35.1" customHeight="1" spans="1:5">
      <c r="A20" s="239" t="s">
        <v>3064</v>
      </c>
      <c r="B20" s="236"/>
      <c r="C20" s="236"/>
      <c r="D20" s="107"/>
      <c r="E20" s="235" t="str">
        <f t="shared" si="0"/>
        <v>否</v>
      </c>
    </row>
    <row r="21" ht="35.1" customHeight="1" spans="1:5">
      <c r="A21" s="154" t="s">
        <v>3065</v>
      </c>
      <c r="B21" s="238"/>
      <c r="C21" s="238"/>
      <c r="D21" s="107"/>
      <c r="E21" s="235" t="str">
        <f t="shared" si="0"/>
        <v>否</v>
      </c>
    </row>
    <row r="22" ht="35.1" customHeight="1" spans="1:5">
      <c r="A22" s="156" t="s">
        <v>3066</v>
      </c>
      <c r="B22" s="236"/>
      <c r="C22" s="236"/>
      <c r="D22" s="107"/>
      <c r="E22" s="235" t="str">
        <f t="shared" si="0"/>
        <v>否</v>
      </c>
    </row>
    <row r="23" ht="35.1" customHeight="1" spans="1:5">
      <c r="A23" s="217" t="s">
        <v>3067</v>
      </c>
      <c r="B23" s="238">
        <f>B4+B11+B17+B19+B21</f>
        <v>4</v>
      </c>
      <c r="C23" s="238">
        <f>C4+C11+C17+C19+C21</f>
        <v>4</v>
      </c>
      <c r="D23" s="107">
        <f>(C23-B23)/B23</f>
        <v>0</v>
      </c>
      <c r="E23" s="235" t="str">
        <f t="shared" si="0"/>
        <v>是</v>
      </c>
    </row>
    <row r="24" ht="35.1" customHeight="1" spans="1:5">
      <c r="A24" s="240" t="s">
        <v>121</v>
      </c>
      <c r="B24" s="238"/>
      <c r="C24" s="238"/>
      <c r="D24" s="107"/>
      <c r="E24" s="235" t="str">
        <f t="shared" si="0"/>
        <v>否</v>
      </c>
    </row>
    <row r="25" ht="35.1" customHeight="1" spans="1:5">
      <c r="A25" s="241" t="s">
        <v>3068</v>
      </c>
      <c r="B25" s="237"/>
      <c r="C25" s="237"/>
      <c r="D25" s="107"/>
      <c r="E25" s="235" t="str">
        <f t="shared" si="0"/>
        <v>否</v>
      </c>
    </row>
    <row r="26" s="224" customFormat="1" ht="35.1" customHeight="1" spans="1:5">
      <c r="A26" s="242" t="s">
        <v>3069</v>
      </c>
      <c r="B26" s="238"/>
      <c r="C26" s="238"/>
      <c r="D26" s="107"/>
      <c r="E26" s="243" t="str">
        <f t="shared" si="0"/>
        <v>否</v>
      </c>
    </row>
    <row r="27" ht="35.1" customHeight="1" spans="1:5">
      <c r="A27" s="244" t="s">
        <v>3070</v>
      </c>
      <c r="B27" s="238"/>
      <c r="C27" s="238"/>
      <c r="D27" s="107"/>
      <c r="E27" s="235" t="str">
        <f t="shared" si="0"/>
        <v>否</v>
      </c>
    </row>
    <row r="28" ht="35.1" customHeight="1" spans="1:5">
      <c r="A28" s="179" t="s">
        <v>128</v>
      </c>
      <c r="B28" s="238">
        <f>B23+B24+B26+B27</f>
        <v>4</v>
      </c>
      <c r="C28" s="238">
        <f>C23+C24+C26+C27</f>
        <v>4</v>
      </c>
      <c r="D28" s="107">
        <f>(C28-B28)/B28</f>
        <v>0</v>
      </c>
      <c r="E28" s="235" t="str">
        <f t="shared" si="0"/>
        <v>是</v>
      </c>
    </row>
    <row r="29" spans="2:2">
      <c r="B29" s="221"/>
    </row>
    <row r="30" spans="2:3">
      <c r="B30" s="221"/>
      <c r="C30" s="245"/>
    </row>
    <row r="31" spans="2:2">
      <c r="B31" s="221"/>
    </row>
    <row r="32" spans="2:3">
      <c r="B32" s="221"/>
      <c r="C32" s="245"/>
    </row>
    <row r="33" spans="2:2">
      <c r="B33" s="221"/>
    </row>
    <row r="34" spans="2:2">
      <c r="B34" s="221"/>
    </row>
    <row r="35" spans="2:3">
      <c r="B35" s="221"/>
      <c r="C35" s="245"/>
    </row>
    <row r="36" spans="2:2">
      <c r="B36" s="221"/>
    </row>
    <row r="37" spans="2:2">
      <c r="B37" s="221"/>
    </row>
    <row r="38" spans="2:2">
      <c r="B38" s="221"/>
    </row>
    <row r="39" spans="2:2">
      <c r="B39" s="221"/>
    </row>
    <row r="40" spans="2:3">
      <c r="B40" s="221"/>
      <c r="C40" s="245"/>
    </row>
    <row r="41" spans="2:2">
      <c r="B41" s="221"/>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85" zoomScaleNormal="100" workbookViewId="0">
      <selection activeCell="A1" sqref="A1:D1"/>
    </sheetView>
  </sheetViews>
  <sheetFormatPr defaultColWidth="9" defaultRowHeight="20.25" outlineLevelCol="4"/>
  <cols>
    <col min="1" max="1" width="52.6333333333333" style="187" customWidth="1"/>
    <col min="2" max="2" width="20.6333333333333" style="188" customWidth="1"/>
    <col min="3" max="3" width="20.6333333333333" style="189" customWidth="1"/>
    <col min="4" max="4" width="20.6333333333333" style="187" customWidth="1"/>
    <col min="5" max="5" width="4.5" style="187" customWidth="1"/>
    <col min="6" max="16384" width="9" style="187"/>
  </cols>
  <sheetData>
    <row r="1" ht="45" customHeight="1" spans="1:4">
      <c r="A1" s="190" t="s">
        <v>3071</v>
      </c>
      <c r="B1" s="190"/>
      <c r="C1" s="191"/>
      <c r="D1" s="190"/>
    </row>
    <row r="2" ht="20.1" customHeight="1" spans="1:4">
      <c r="A2" s="192"/>
      <c r="B2" s="193"/>
      <c r="C2" s="194"/>
      <c r="D2" s="195" t="s">
        <v>2</v>
      </c>
    </row>
    <row r="3" ht="45" customHeight="1" spans="1:5">
      <c r="A3" s="196" t="s">
        <v>3010</v>
      </c>
      <c r="B3" s="167" t="s">
        <v>5</v>
      </c>
      <c r="C3" s="167" t="s">
        <v>6</v>
      </c>
      <c r="D3" s="167" t="s">
        <v>7</v>
      </c>
      <c r="E3" s="187" t="s">
        <v>8</v>
      </c>
    </row>
    <row r="4" ht="36" customHeight="1" spans="1:5">
      <c r="A4" s="154" t="s">
        <v>3072</v>
      </c>
      <c r="B4" s="106"/>
      <c r="C4" s="197"/>
      <c r="D4" s="144"/>
      <c r="E4" s="131" t="str">
        <f t="shared" ref="E4:E35" si="0">IF(A4&lt;&gt;"",IF(SUM(B4:C4)&lt;&gt;0,"是","否"),"是")</f>
        <v>否</v>
      </c>
    </row>
    <row r="5" ht="36" customHeight="1" spans="1:5">
      <c r="A5" s="178" t="s">
        <v>3012</v>
      </c>
      <c r="B5" s="106"/>
      <c r="C5" s="198"/>
      <c r="D5" s="199"/>
      <c r="E5" s="131" t="str">
        <f t="shared" si="0"/>
        <v>否</v>
      </c>
    </row>
    <row r="6" ht="36" customHeight="1" spans="1:5">
      <c r="A6" s="178" t="s">
        <v>3013</v>
      </c>
      <c r="B6" s="170"/>
      <c r="C6" s="200"/>
      <c r="D6" s="201" t="str">
        <f>IF(B6&gt;0,C6/B6-1,IF(B6&lt;0,-(C6/B6-1),""))</f>
        <v/>
      </c>
      <c r="E6" s="131" t="str">
        <f t="shared" si="0"/>
        <v>否</v>
      </c>
    </row>
    <row r="7" ht="36" customHeight="1" spans="1:5">
      <c r="A7" s="178" t="s">
        <v>3014</v>
      </c>
      <c r="B7" s="202"/>
      <c r="C7" s="198"/>
      <c r="D7" s="203"/>
      <c r="E7" s="131" t="str">
        <f t="shared" si="0"/>
        <v>否</v>
      </c>
    </row>
    <row r="8" ht="36" customHeight="1" spans="1:5">
      <c r="A8" s="178" t="s">
        <v>3015</v>
      </c>
      <c r="B8" s="204"/>
      <c r="C8" s="200">
        <v>0</v>
      </c>
      <c r="D8" s="201" t="str">
        <f>IF(B8&gt;0,C8/B8-1,IF(B8&lt;0,-(C8/B8-1),""))</f>
        <v/>
      </c>
      <c r="E8" s="131" t="str">
        <f t="shared" si="0"/>
        <v>否</v>
      </c>
    </row>
    <row r="9" ht="36" customHeight="1" spans="1:5">
      <c r="A9" s="178" t="s">
        <v>3016</v>
      </c>
      <c r="B9" s="202"/>
      <c r="C9" s="198"/>
      <c r="D9" s="203"/>
      <c r="E9" s="131" t="str">
        <f t="shared" si="0"/>
        <v>否</v>
      </c>
    </row>
    <row r="10" ht="36" customHeight="1" spans="1:5">
      <c r="A10" s="178" t="s">
        <v>3019</v>
      </c>
      <c r="B10" s="205"/>
      <c r="C10" s="198"/>
      <c r="D10" s="206"/>
      <c r="E10" s="131" t="str">
        <f t="shared" si="0"/>
        <v>否</v>
      </c>
    </row>
    <row r="11" ht="36" customHeight="1" spans="1:5">
      <c r="A11" s="178" t="s">
        <v>3020</v>
      </c>
      <c r="B11" s="205"/>
      <c r="C11" s="207"/>
      <c r="D11" s="203"/>
      <c r="E11" s="131" t="str">
        <f t="shared" si="0"/>
        <v>否</v>
      </c>
    </row>
    <row r="12" ht="36" customHeight="1" spans="1:5">
      <c r="A12" s="178" t="s">
        <v>3021</v>
      </c>
      <c r="B12" s="202"/>
      <c r="C12" s="208"/>
      <c r="D12" s="203"/>
      <c r="E12" s="131" t="str">
        <f t="shared" si="0"/>
        <v>否</v>
      </c>
    </row>
    <row r="13" ht="36" customHeight="1" spans="1:5">
      <c r="A13" s="178" t="s">
        <v>3022</v>
      </c>
      <c r="B13" s="202"/>
      <c r="C13" s="198"/>
      <c r="D13" s="203"/>
      <c r="E13" s="131" t="str">
        <f t="shared" si="0"/>
        <v>否</v>
      </c>
    </row>
    <row r="14" ht="36" customHeight="1" spans="1:5">
      <c r="A14" s="178" t="s">
        <v>3018</v>
      </c>
      <c r="B14" s="202"/>
      <c r="C14" s="198"/>
      <c r="D14" s="203"/>
      <c r="E14" s="131" t="str">
        <f t="shared" si="0"/>
        <v>否</v>
      </c>
    </row>
    <row r="15" ht="36" customHeight="1" spans="1:5">
      <c r="A15" s="178" t="s">
        <v>3073</v>
      </c>
      <c r="B15" s="202"/>
      <c r="C15" s="207"/>
      <c r="D15" s="203"/>
      <c r="E15" s="131" t="str">
        <f t="shared" si="0"/>
        <v>否</v>
      </c>
    </row>
    <row r="16" ht="36" customHeight="1" spans="1:5">
      <c r="A16" s="178" t="s">
        <v>3024</v>
      </c>
      <c r="B16" s="202"/>
      <c r="C16" s="198"/>
      <c r="D16" s="203"/>
      <c r="E16" s="131" t="str">
        <f t="shared" si="0"/>
        <v>否</v>
      </c>
    </row>
    <row r="17" ht="36" customHeight="1" spans="1:5">
      <c r="A17" s="178" t="s">
        <v>3025</v>
      </c>
      <c r="B17" s="202"/>
      <c r="C17" s="198"/>
      <c r="D17" s="203"/>
      <c r="E17" s="131" t="str">
        <f t="shared" si="0"/>
        <v>否</v>
      </c>
    </row>
    <row r="18" ht="36" customHeight="1" spans="1:5">
      <c r="A18" s="178" t="s">
        <v>3026</v>
      </c>
      <c r="B18" s="202"/>
      <c r="C18" s="198"/>
      <c r="D18" s="203"/>
      <c r="E18" s="131" t="str">
        <f t="shared" si="0"/>
        <v>否</v>
      </c>
    </row>
    <row r="19" ht="36" customHeight="1" spans="1:5">
      <c r="A19" s="178" t="s">
        <v>3028</v>
      </c>
      <c r="B19" s="204"/>
      <c r="C19" s="200"/>
      <c r="D19" s="201" t="str">
        <f>IF(B19&gt;0,C19/B19-1,IF(B19&lt;0,-(C19/B19-1),""))</f>
        <v/>
      </c>
      <c r="E19" s="131" t="str">
        <f t="shared" si="0"/>
        <v>否</v>
      </c>
    </row>
    <row r="20" ht="36" customHeight="1" spans="1:5">
      <c r="A20" s="178" t="s">
        <v>3029</v>
      </c>
      <c r="B20" s="202"/>
      <c r="C20" s="198"/>
      <c r="D20" s="203"/>
      <c r="E20" s="131" t="str">
        <f t="shared" si="0"/>
        <v>否</v>
      </c>
    </row>
    <row r="21" ht="36" customHeight="1" spans="1:5">
      <c r="A21" s="154" t="s">
        <v>3074</v>
      </c>
      <c r="B21" s="209"/>
      <c r="C21" s="209"/>
      <c r="D21" s="199"/>
      <c r="E21" s="131" t="str">
        <f t="shared" si="0"/>
        <v>否</v>
      </c>
    </row>
    <row r="22" ht="36" customHeight="1" spans="1:5">
      <c r="A22" s="178" t="s">
        <v>3031</v>
      </c>
      <c r="B22" s="210"/>
      <c r="C22" s="210"/>
      <c r="D22" s="203"/>
      <c r="E22" s="131" t="str">
        <f t="shared" si="0"/>
        <v>否</v>
      </c>
    </row>
    <row r="23" ht="36" customHeight="1" spans="1:5">
      <c r="A23" s="178" t="s">
        <v>3032</v>
      </c>
      <c r="B23" s="210">
        <v>0</v>
      </c>
      <c r="C23" s="211"/>
      <c r="D23" s="203" t="str">
        <f>IF(B23&gt;0,C23/B23-1,IF(B23&lt;0,-(C23/B23-1),""))</f>
        <v/>
      </c>
      <c r="E23" s="131" t="str">
        <f t="shared" si="0"/>
        <v>否</v>
      </c>
    </row>
    <row r="24" ht="36" customHeight="1" spans="1:5">
      <c r="A24" s="154" t="s">
        <v>3075</v>
      </c>
      <c r="B24" s="169"/>
      <c r="C24" s="212">
        <f>SUM(C25:C27)</f>
        <v>0</v>
      </c>
      <c r="D24" s="201" t="str">
        <f>IF(B24&gt;0,C24/B24-1,IF(B24&lt;0,-(C24/B24-1),""))</f>
        <v/>
      </c>
      <c r="E24" s="131" t="str">
        <f t="shared" si="0"/>
        <v>否</v>
      </c>
    </row>
    <row r="25" ht="36" customHeight="1" spans="1:5">
      <c r="A25" s="178" t="s">
        <v>3076</v>
      </c>
      <c r="B25" s="170"/>
      <c r="C25" s="213"/>
      <c r="D25" s="201" t="str">
        <f>IF(B25&gt;0,C25/B25-1,IF(B25&lt;0,-(C25/B25-1),""))</f>
        <v/>
      </c>
      <c r="E25" s="131" t="str">
        <f t="shared" si="0"/>
        <v>否</v>
      </c>
    </row>
    <row r="26" ht="36" customHeight="1" spans="1:5">
      <c r="A26" s="178" t="s">
        <v>3077</v>
      </c>
      <c r="B26" s="170"/>
      <c r="C26" s="213"/>
      <c r="D26" s="201" t="str">
        <f>IF(B26&gt;0,C26/B26-1,IF(B26&lt;0,-(C26/B26-1),""))</f>
        <v/>
      </c>
      <c r="E26" s="131" t="str">
        <f t="shared" si="0"/>
        <v>否</v>
      </c>
    </row>
    <row r="27" ht="36" customHeight="1" spans="1:5">
      <c r="A27" s="178" t="s">
        <v>3078</v>
      </c>
      <c r="B27" s="117"/>
      <c r="C27" s="211">
        <f>SUM(C28:C29)</f>
        <v>0</v>
      </c>
      <c r="D27" s="201" t="str">
        <f>IF(B27&gt;0,C27/B27-1,IF(B27&lt;0,-(C27/B27-1),""))</f>
        <v/>
      </c>
      <c r="E27" s="131" t="str">
        <f t="shared" si="0"/>
        <v>否</v>
      </c>
    </row>
    <row r="28" ht="36" customHeight="1" spans="1:5">
      <c r="A28" s="154" t="s">
        <v>3079</v>
      </c>
      <c r="B28" s="169"/>
      <c r="C28" s="169"/>
      <c r="D28" s="199"/>
      <c r="E28" s="131" t="str">
        <f t="shared" si="0"/>
        <v>否</v>
      </c>
    </row>
    <row r="29" ht="36" customHeight="1" spans="1:5">
      <c r="A29" s="178" t="s">
        <v>3041</v>
      </c>
      <c r="B29" s="117"/>
      <c r="C29" s="214"/>
      <c r="D29" s="206"/>
      <c r="E29" s="131" t="str">
        <f t="shared" si="0"/>
        <v>否</v>
      </c>
    </row>
    <row r="30" ht="36" customHeight="1" spans="1:5">
      <c r="A30" s="154" t="s">
        <v>3080</v>
      </c>
      <c r="B30" s="184"/>
      <c r="C30" s="215"/>
      <c r="D30" s="216"/>
      <c r="E30" s="131" t="str">
        <f t="shared" si="0"/>
        <v>否</v>
      </c>
    </row>
    <row r="31" ht="36" customHeight="1" spans="1:5">
      <c r="A31" s="217" t="s">
        <v>3081</v>
      </c>
      <c r="B31" s="106"/>
      <c r="C31" s="106"/>
      <c r="D31" s="199"/>
      <c r="E31" s="131" t="str">
        <f t="shared" si="0"/>
        <v>否</v>
      </c>
    </row>
    <row r="32" ht="36" customHeight="1" spans="1:5">
      <c r="A32" s="218" t="s">
        <v>61</v>
      </c>
      <c r="B32" s="169">
        <v>4</v>
      </c>
      <c r="C32" s="169">
        <v>4</v>
      </c>
      <c r="D32" s="199"/>
      <c r="E32" s="131" t="str">
        <f t="shared" si="0"/>
        <v>是</v>
      </c>
    </row>
    <row r="33" ht="36" customHeight="1" spans="1:5">
      <c r="A33" s="218" t="s">
        <v>3045</v>
      </c>
      <c r="B33" s="219"/>
      <c r="C33" s="169"/>
      <c r="D33" s="199"/>
      <c r="E33" s="131" t="str">
        <f t="shared" si="0"/>
        <v>否</v>
      </c>
    </row>
    <row r="34" ht="36" customHeight="1" spans="1:5">
      <c r="A34" s="218" t="s">
        <v>3046</v>
      </c>
      <c r="B34" s="106"/>
      <c r="C34" s="220"/>
      <c r="D34" s="199"/>
      <c r="E34" s="131" t="str">
        <f t="shared" si="0"/>
        <v>否</v>
      </c>
    </row>
    <row r="35" ht="36" customHeight="1" spans="1:5">
      <c r="A35" s="179" t="s">
        <v>68</v>
      </c>
      <c r="B35" s="106">
        <f>B31+B32+B33+B34</f>
        <v>4</v>
      </c>
      <c r="C35" s="106">
        <f>C31+C32+C33+C34</f>
        <v>4</v>
      </c>
      <c r="D35" s="199"/>
      <c r="E35" s="131" t="str">
        <f t="shared" si="0"/>
        <v>是</v>
      </c>
    </row>
    <row r="36" spans="2:2">
      <c r="B36" s="221"/>
    </row>
    <row r="37" spans="2:2">
      <c r="B37" s="222"/>
    </row>
    <row r="38" spans="2:2">
      <c r="B38" s="221"/>
    </row>
    <row r="39" spans="2:2">
      <c r="B39" s="222"/>
    </row>
    <row r="40" spans="2:2">
      <c r="B40" s="221"/>
    </row>
    <row r="41" spans="2:2">
      <c r="B41" s="221"/>
    </row>
    <row r="42" spans="2:2">
      <c r="B42" s="222"/>
    </row>
    <row r="43" spans="2:2">
      <c r="B43" s="221"/>
    </row>
    <row r="44" spans="2:2">
      <c r="B44" s="221"/>
    </row>
    <row r="45" spans="2:2">
      <c r="B45" s="221"/>
    </row>
    <row r="46" spans="2:2">
      <c r="B46" s="221"/>
    </row>
    <row r="47" spans="2:2">
      <c r="B47" s="222"/>
    </row>
    <row r="48" spans="2:2">
      <c r="B48" s="221"/>
    </row>
  </sheetData>
  <autoFilter ref="A3:E35">
    <extLst/>
  </autoFilter>
  <mergeCells count="1">
    <mergeCell ref="A1:D1"/>
  </mergeCells>
  <conditionalFormatting sqref="E3:E35">
    <cfRule type="cellIs" dxfId="3" priority="2" stopIfTrue="1" operator="lessThanOrEqual">
      <formula>-1</formula>
    </cfRule>
  </conditionalFormatting>
  <conditionalFormatting sqref="D5:D7 D31:D35 D28:D29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view="pageBreakPreview" zoomScaleNormal="100" workbookViewId="0">
      <selection activeCell="A7" sqref="A7"/>
    </sheetView>
  </sheetViews>
  <sheetFormatPr defaultColWidth="9" defaultRowHeight="13.5" outlineLevelCol="4"/>
  <cols>
    <col min="1" max="1" width="50.75" customWidth="1"/>
    <col min="2" max="4" width="20.6333333333333" style="161" customWidth="1"/>
    <col min="5" max="5" width="5.38333333333333" customWidth="1"/>
  </cols>
  <sheetData>
    <row r="1" ht="45" customHeight="1" spans="1:4">
      <c r="A1" s="162" t="s">
        <v>3082</v>
      </c>
      <c r="B1" s="162"/>
      <c r="C1" s="162"/>
      <c r="D1" s="162"/>
    </row>
    <row r="2" ht="20.1" customHeight="1" spans="1:4">
      <c r="A2" s="163"/>
      <c r="B2" s="164"/>
      <c r="C2" s="164"/>
      <c r="D2" s="165" t="s">
        <v>2</v>
      </c>
    </row>
    <row r="3" ht="45" customHeight="1" spans="1:5">
      <c r="A3" s="166" t="s">
        <v>3083</v>
      </c>
      <c r="B3" s="167" t="s">
        <v>5</v>
      </c>
      <c r="C3" s="167" t="s">
        <v>6</v>
      </c>
      <c r="D3" s="167" t="s">
        <v>7</v>
      </c>
      <c r="E3" s="168" t="s">
        <v>8</v>
      </c>
    </row>
    <row r="4" ht="36" customHeight="1" spans="1:5">
      <c r="A4" s="154" t="s">
        <v>3048</v>
      </c>
      <c r="B4" s="169">
        <f>SUM(B5:B7)</f>
        <v>4</v>
      </c>
      <c r="C4" s="169">
        <f>SUM(C5:C7)</f>
        <v>4</v>
      </c>
      <c r="D4" s="107"/>
      <c r="E4" s="131" t="str">
        <f>IF(A4&lt;&gt;"",IF(SUM(B4:C4)&lt;&gt;0,"是","否"),"是")</f>
        <v>是</v>
      </c>
    </row>
    <row r="5" ht="36" customHeight="1" spans="1:5">
      <c r="A5" s="156" t="s">
        <v>3084</v>
      </c>
      <c r="B5" s="170"/>
      <c r="C5" s="170"/>
      <c r="D5" s="171"/>
      <c r="E5" s="131" t="str">
        <f>IF(A5&lt;&gt;"",IF(SUM(B5:C5)&lt;&gt;0,"是","否"),"是")</f>
        <v>否</v>
      </c>
    </row>
    <row r="6" ht="36" customHeight="1" spans="1:5">
      <c r="A6" s="172" t="s">
        <v>3085</v>
      </c>
      <c r="B6" s="173">
        <v>4</v>
      </c>
      <c r="C6" s="174">
        <v>4</v>
      </c>
      <c r="D6" s="171"/>
      <c r="E6" s="131"/>
    </row>
    <row r="7" ht="36" customHeight="1" spans="1:5">
      <c r="A7" s="156" t="s">
        <v>3054</v>
      </c>
      <c r="B7" s="170"/>
      <c r="C7" s="170"/>
      <c r="D7" s="175" t="str">
        <f>IF(B7&gt;0,C7/B7-1,IF(B7&lt;0,-(C7/B7-1),""))</f>
        <v/>
      </c>
      <c r="E7" s="131" t="str">
        <f t="shared" ref="E7:E22" si="0">IF(A7&lt;&gt;"",IF(SUM(B7:C7)&lt;&gt;0,"是","否"),"是")</f>
        <v>否</v>
      </c>
    </row>
    <row r="8" ht="36" customHeight="1" spans="1:5">
      <c r="A8" s="154" t="s">
        <v>3055</v>
      </c>
      <c r="B8" s="169"/>
      <c r="C8" s="169"/>
      <c r="D8" s="176"/>
      <c r="E8" s="131" t="str">
        <f t="shared" si="0"/>
        <v>否</v>
      </c>
    </row>
    <row r="9" ht="36" customHeight="1" spans="1:5">
      <c r="A9" s="156" t="s">
        <v>3056</v>
      </c>
      <c r="B9" s="170"/>
      <c r="C9" s="170"/>
      <c r="D9" s="171"/>
      <c r="E9" s="131" t="str">
        <f t="shared" si="0"/>
        <v>否</v>
      </c>
    </row>
    <row r="10" ht="36" customHeight="1" spans="1:5">
      <c r="A10" s="156" t="s">
        <v>3060</v>
      </c>
      <c r="B10" s="170"/>
      <c r="C10" s="170"/>
      <c r="D10" s="171"/>
      <c r="E10" s="131" t="str">
        <f t="shared" si="0"/>
        <v>否</v>
      </c>
    </row>
    <row r="11" ht="36" customHeight="1" spans="1:5">
      <c r="A11" s="154" t="s">
        <v>3061</v>
      </c>
      <c r="B11" s="169">
        <f>B12</f>
        <v>0</v>
      </c>
      <c r="C11" s="169">
        <f>C12</f>
        <v>0</v>
      </c>
      <c r="D11" s="177" t="str">
        <f>IF(B11&gt;0,C11/B11-1,IF(B11&lt;0,-(C11/B11-1),""))</f>
        <v/>
      </c>
      <c r="E11" s="131" t="str">
        <f t="shared" si="0"/>
        <v>否</v>
      </c>
    </row>
    <row r="12" ht="36" customHeight="1" spans="1:5">
      <c r="A12" s="156" t="s">
        <v>3062</v>
      </c>
      <c r="B12" s="170"/>
      <c r="C12" s="170"/>
      <c r="D12" s="175" t="str">
        <f>IF(B12&gt;0,C12/B12-1,IF(B12&lt;0,-(C12/B12-1),""))</f>
        <v/>
      </c>
      <c r="E12" s="131" t="str">
        <f t="shared" si="0"/>
        <v>否</v>
      </c>
    </row>
    <row r="13" ht="36" customHeight="1" spans="1:5">
      <c r="A13" s="154" t="s">
        <v>3063</v>
      </c>
      <c r="B13" s="169"/>
      <c r="C13" s="169"/>
      <c r="D13" s="177" t="str">
        <f>IF(B13&gt;0,C13/B13-1,IF(B13&lt;0,-(C13/B13-1),""))</f>
        <v/>
      </c>
      <c r="E13" s="131" t="str">
        <f t="shared" si="0"/>
        <v>否</v>
      </c>
    </row>
    <row r="14" ht="36" customHeight="1" spans="1:5">
      <c r="A14" s="178" t="s">
        <v>3086</v>
      </c>
      <c r="B14" s="170"/>
      <c r="C14" s="170"/>
      <c r="D14" s="175" t="str">
        <f>IF(B14&gt;0,C14/B14-1,IF(B14&lt;0,-(C14/B14-1),""))</f>
        <v/>
      </c>
      <c r="E14" s="131" t="str">
        <f t="shared" si="0"/>
        <v>否</v>
      </c>
    </row>
    <row r="15" ht="36" customHeight="1" spans="1:5">
      <c r="A15" s="154" t="s">
        <v>3065</v>
      </c>
      <c r="B15" s="169"/>
      <c r="C15" s="169"/>
      <c r="D15" s="176"/>
      <c r="E15" s="131" t="str">
        <f t="shared" si="0"/>
        <v>否</v>
      </c>
    </row>
    <row r="16" ht="36" customHeight="1" spans="1:5">
      <c r="A16" s="156" t="s">
        <v>3066</v>
      </c>
      <c r="B16" s="170"/>
      <c r="C16" s="170"/>
      <c r="D16" s="171"/>
      <c r="E16" s="131" t="str">
        <f t="shared" si="0"/>
        <v>否</v>
      </c>
    </row>
    <row r="17" ht="36" customHeight="1" spans="1:5">
      <c r="A17" s="179" t="s">
        <v>3087</v>
      </c>
      <c r="B17" s="169">
        <f>B4+B8+B11+B13+B15</f>
        <v>4</v>
      </c>
      <c r="C17" s="169">
        <f>C4+C8+C11+C13+C15</f>
        <v>4</v>
      </c>
      <c r="D17" s="176"/>
      <c r="E17" s="131" t="str">
        <f t="shared" si="0"/>
        <v>是</v>
      </c>
    </row>
    <row r="18" ht="36" customHeight="1" spans="1:5">
      <c r="A18" s="180" t="s">
        <v>121</v>
      </c>
      <c r="B18" s="169"/>
      <c r="C18" s="169"/>
      <c r="D18" s="176"/>
      <c r="E18" s="131" t="str">
        <f t="shared" si="0"/>
        <v>否</v>
      </c>
    </row>
    <row r="19" ht="36" customHeight="1" spans="1:5">
      <c r="A19" s="181" t="s">
        <v>3068</v>
      </c>
      <c r="B19" s="182"/>
      <c r="C19" s="170"/>
      <c r="D19" s="171"/>
      <c r="E19" s="131" t="str">
        <f t="shared" si="0"/>
        <v>否</v>
      </c>
    </row>
    <row r="20" ht="36" customHeight="1" spans="1:5">
      <c r="A20" s="181" t="s">
        <v>3069</v>
      </c>
      <c r="B20" s="182"/>
      <c r="C20" s="182"/>
      <c r="D20" s="171"/>
      <c r="E20" s="131" t="str">
        <f t="shared" si="0"/>
        <v>否</v>
      </c>
    </row>
    <row r="21" ht="36" customHeight="1" spans="1:5">
      <c r="A21" s="183" t="s">
        <v>3070</v>
      </c>
      <c r="B21" s="184"/>
      <c r="C21" s="169"/>
      <c r="D21" s="176"/>
      <c r="E21" s="131" t="str">
        <f t="shared" si="0"/>
        <v>否</v>
      </c>
    </row>
    <row r="22" ht="36" customHeight="1" spans="1:5">
      <c r="A22" s="179" t="s">
        <v>128</v>
      </c>
      <c r="B22" s="169">
        <f>B17+B18+B20+B21</f>
        <v>4</v>
      </c>
      <c r="C22" s="169">
        <f>C17+C18+C20+C21</f>
        <v>4</v>
      </c>
      <c r="D22" s="176"/>
      <c r="E22" s="131" t="str">
        <f t="shared" si="0"/>
        <v>是</v>
      </c>
    </row>
    <row r="23" spans="2:2">
      <c r="B23" s="185"/>
    </row>
    <row r="24" spans="2:3">
      <c r="B24" s="186"/>
      <c r="C24" s="186"/>
    </row>
    <row r="25" spans="2:2">
      <c r="B25" s="185"/>
    </row>
    <row r="26" spans="2:3">
      <c r="B26" s="186"/>
      <c r="C26" s="186"/>
    </row>
    <row r="27" spans="2:2">
      <c r="B27" s="185"/>
    </row>
    <row r="28" spans="2:2">
      <c r="B28" s="185"/>
    </row>
    <row r="29" spans="2:3">
      <c r="B29" s="186"/>
      <c r="C29" s="186"/>
    </row>
    <row r="30" spans="2:2">
      <c r="B30" s="185"/>
    </row>
    <row r="31" spans="2:2">
      <c r="B31" s="185"/>
    </row>
    <row r="32" spans="2:2">
      <c r="B32" s="185"/>
    </row>
    <row r="33" spans="2:2">
      <c r="B33" s="185"/>
    </row>
    <row r="34" spans="2:3">
      <c r="B34" s="186"/>
      <c r="C34" s="186"/>
    </row>
    <row r="35" spans="2:2">
      <c r="B35" s="185"/>
    </row>
  </sheetData>
  <autoFilter ref="A1:E22">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view="pageBreakPreview" zoomScaleNormal="100" workbookViewId="0">
      <selection activeCell="A1" sqref="A1:B1"/>
    </sheetView>
  </sheetViews>
  <sheetFormatPr defaultColWidth="9" defaultRowHeight="14.25" outlineLevelCol="1"/>
  <cols>
    <col min="1" max="1" width="36.25" style="145" customWidth="1"/>
    <col min="2" max="2" width="45.5" style="147" customWidth="1"/>
    <col min="3" max="3" width="12.6333333333333" style="145"/>
    <col min="4" max="16374" width="9" style="145"/>
    <col min="16375" max="16376" width="35.6333333333333" style="145"/>
    <col min="16377" max="16377" width="9" style="145"/>
    <col min="16378" max="16384" width="9" style="148"/>
  </cols>
  <sheetData>
    <row r="1" s="145" customFormat="1" ht="45" customHeight="1" spans="1:2">
      <c r="A1" s="149" t="s">
        <v>3088</v>
      </c>
      <c r="B1" s="150"/>
    </row>
    <row r="2" s="145" customFormat="1" ht="20.1" customHeight="1" spans="1:2">
      <c r="A2" s="151"/>
      <c r="B2" s="152" t="s">
        <v>2</v>
      </c>
    </row>
    <row r="3" s="146" customFormat="1" ht="45" customHeight="1" spans="1:2">
      <c r="A3" s="153" t="s">
        <v>3089</v>
      </c>
      <c r="B3" s="153" t="s">
        <v>3090</v>
      </c>
    </row>
    <row r="4" s="145" customFormat="1" ht="36" customHeight="1" spans="1:2">
      <c r="A4" s="93" t="s">
        <v>2456</v>
      </c>
      <c r="B4" s="155"/>
    </row>
    <row r="5" s="145" customFormat="1" ht="36" customHeight="1" spans="1:2">
      <c r="A5" s="93" t="s">
        <v>2458</v>
      </c>
      <c r="B5" s="155"/>
    </row>
    <row r="6" s="145" customFormat="1" ht="36" customHeight="1" spans="1:2">
      <c r="A6" s="93" t="s">
        <v>2459</v>
      </c>
      <c r="B6" s="155"/>
    </row>
    <row r="7" s="145" customFormat="1" ht="36" customHeight="1" spans="1:2">
      <c r="A7" s="93" t="s">
        <v>2460</v>
      </c>
      <c r="B7" s="155"/>
    </row>
    <row r="8" s="145" customFormat="1" ht="36" customHeight="1" spans="1:2">
      <c r="A8" s="93" t="s">
        <v>2461</v>
      </c>
      <c r="B8" s="155"/>
    </row>
    <row r="9" s="145" customFormat="1" ht="36" customHeight="1" spans="1:2">
      <c r="A9" s="93" t="s">
        <v>2462</v>
      </c>
      <c r="B9" s="155"/>
    </row>
    <row r="10" s="145" customFormat="1" ht="36" customHeight="1" spans="1:2">
      <c r="A10" s="93" t="s">
        <v>2463</v>
      </c>
      <c r="B10" s="155"/>
    </row>
    <row r="11" s="145" customFormat="1" ht="36" customHeight="1" spans="1:2">
      <c r="A11" s="93" t="s">
        <v>2464</v>
      </c>
      <c r="B11" s="155"/>
    </row>
    <row r="12" s="145" customFormat="1" ht="36" customHeight="1" spans="1:2">
      <c r="A12" s="93" t="s">
        <v>2465</v>
      </c>
      <c r="B12" s="155"/>
    </row>
    <row r="13" s="145" customFormat="1" ht="36" customHeight="1" spans="1:2">
      <c r="A13" s="93" t="s">
        <v>2466</v>
      </c>
      <c r="B13" s="155"/>
    </row>
    <row r="14" s="145" customFormat="1" ht="30.95" customHeight="1" spans="1:2">
      <c r="A14" s="158" t="s">
        <v>3091</v>
      </c>
      <c r="B14" s="159"/>
    </row>
    <row r="15" ht="30" customHeight="1" spans="1:2">
      <c r="A15" s="160" t="s">
        <v>2450</v>
      </c>
      <c r="B15" s="160"/>
    </row>
  </sheetData>
  <mergeCells count="2">
    <mergeCell ref="A1:B1"/>
    <mergeCell ref="A15:B15"/>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7"/>
  <sheetViews>
    <sheetView view="pageBreakPreview" zoomScaleNormal="100" workbookViewId="0">
      <selection activeCell="A1" sqref="A1:B1"/>
    </sheetView>
  </sheetViews>
  <sheetFormatPr defaultColWidth="9" defaultRowHeight="14.25"/>
  <cols>
    <col min="1" max="1" width="46.6333333333333" style="145" customWidth="1"/>
    <col min="2" max="2" width="38" style="147" customWidth="1"/>
    <col min="3" max="16371" width="9" style="145"/>
    <col min="16372" max="16373" width="35.6333333333333" style="145"/>
    <col min="16374" max="16374" width="9" style="145"/>
    <col min="16375" max="16384" width="9" style="148"/>
  </cols>
  <sheetData>
    <row r="1" s="145" customFormat="1" ht="45" customHeight="1" spans="1:2">
      <c r="A1" s="149" t="s">
        <v>3092</v>
      </c>
      <c r="B1" s="150"/>
    </row>
    <row r="2" s="145" customFormat="1" ht="20.1" customHeight="1" spans="1:2">
      <c r="A2" s="151"/>
      <c r="B2" s="152" t="s">
        <v>2</v>
      </c>
    </row>
    <row r="3" s="146" customFormat="1" ht="45" customHeight="1" spans="1:2">
      <c r="A3" s="153" t="s">
        <v>3093</v>
      </c>
      <c r="B3" s="153" t="s">
        <v>3090</v>
      </c>
    </row>
    <row r="4" s="145" customFormat="1" ht="36" customHeight="1" spans="1:2">
      <c r="A4" s="154"/>
      <c r="B4" s="155"/>
    </row>
    <row r="5" s="145" customFormat="1" ht="36" customHeight="1" spans="1:2">
      <c r="A5" s="154"/>
      <c r="B5" s="155"/>
    </row>
    <row r="6" s="145" customFormat="1" ht="36" customHeight="1" spans="1:2">
      <c r="A6" s="156"/>
      <c r="B6" s="155"/>
    </row>
    <row r="7" s="145" customFormat="1" ht="36" customHeight="1" spans="1:2">
      <c r="A7" s="93"/>
      <c r="B7" s="155"/>
    </row>
    <row r="8" s="145" customFormat="1" ht="36" customHeight="1" spans="1:2">
      <c r="A8" s="157"/>
      <c r="B8" s="155"/>
    </row>
    <row r="9" s="145" customFormat="1" ht="36" customHeight="1" spans="1:2">
      <c r="A9" s="157"/>
      <c r="B9" s="155"/>
    </row>
    <row r="10" s="145" customFormat="1" ht="36" customHeight="1" spans="1:2">
      <c r="A10" s="157"/>
      <c r="B10" s="155"/>
    </row>
    <row r="11" s="145" customFormat="1" ht="36" customHeight="1" spans="1:2">
      <c r="A11" s="157"/>
      <c r="B11" s="155"/>
    </row>
    <row r="12" s="145" customFormat="1" ht="36" customHeight="1" spans="1:2">
      <c r="A12" s="157"/>
      <c r="B12" s="155"/>
    </row>
    <row r="13" s="145" customFormat="1" ht="36" customHeight="1" spans="1:2">
      <c r="A13" s="157"/>
      <c r="B13" s="155"/>
    </row>
    <row r="14" s="145" customFormat="1" ht="36" customHeight="1" spans="1:2">
      <c r="A14" s="157"/>
      <c r="B14" s="155"/>
    </row>
    <row r="15" s="145" customFormat="1" ht="30.95" customHeight="1" spans="1:2">
      <c r="A15" s="158" t="s">
        <v>3091</v>
      </c>
      <c r="B15" s="159"/>
    </row>
    <row r="16" s="145" customFormat="1" ht="50" customHeight="1" spans="1:16377">
      <c r="A16" s="160" t="s">
        <v>2450</v>
      </c>
      <c r="B16" s="160"/>
      <c r="XEU16" s="148"/>
      <c r="XEV16" s="148"/>
      <c r="XEW16" s="148"/>
    </row>
    <row r="17" s="145" customFormat="1" spans="2:16377">
      <c r="B17" s="147"/>
      <c r="XEU17" s="148"/>
      <c r="XEV17" s="148"/>
      <c r="XEW17" s="148"/>
    </row>
  </sheetData>
  <mergeCells count="2">
    <mergeCell ref="A1:B1"/>
    <mergeCell ref="A16:B16"/>
  </mergeCells>
  <conditionalFormatting sqref="B3:G3">
    <cfRule type="cellIs" dxfId="0" priority="2" stopIfTrue="1" operator="lessThanOrEqual">
      <formula>-1</formula>
    </cfRule>
  </conditionalFormatting>
  <conditionalFormatting sqref="B4:G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66"/>
  <sheetViews>
    <sheetView showGridLines="0" showZeros="0" view="pageBreakPreview" zoomScale="70" zoomScaleNormal="115" topLeftCell="A44" workbookViewId="0">
      <selection activeCell="A1" sqref="A1:D1"/>
    </sheetView>
  </sheetViews>
  <sheetFormatPr defaultColWidth="9" defaultRowHeight="14.25" outlineLevelCol="4"/>
  <cols>
    <col min="1" max="1" width="52.5" style="94" customWidth="1"/>
    <col min="2" max="4" width="20.6333333333333" style="96" customWidth="1"/>
    <col min="5" max="5" width="5.38333333333333" style="94" customWidth="1"/>
    <col min="6" max="16384" width="9" style="94"/>
  </cols>
  <sheetData>
    <row r="1" ht="45" customHeight="1" spans="1:4">
      <c r="A1" s="97" t="s">
        <v>3094</v>
      </c>
      <c r="B1" s="97"/>
      <c r="C1" s="97"/>
      <c r="D1" s="97"/>
    </row>
    <row r="2" s="122" customFormat="1" ht="20.1" customHeight="1" spans="1:4">
      <c r="A2" s="124"/>
      <c r="B2" s="125"/>
      <c r="C2" s="126"/>
      <c r="D2" s="127" t="s">
        <v>2</v>
      </c>
    </row>
    <row r="3" ht="45" customHeight="1" spans="1:5">
      <c r="A3" s="128" t="s">
        <v>3095</v>
      </c>
      <c r="B3" s="103" t="s">
        <v>5</v>
      </c>
      <c r="C3" s="103" t="s">
        <v>6</v>
      </c>
      <c r="D3" s="103" t="s">
        <v>7</v>
      </c>
      <c r="E3" s="122" t="s">
        <v>8</v>
      </c>
    </row>
    <row r="4" ht="36" customHeight="1" spans="1:5">
      <c r="A4" s="129" t="s">
        <v>3096</v>
      </c>
      <c r="B4" s="130">
        <f>SUM(B5:B10)</f>
        <v>20363</v>
      </c>
      <c r="C4" s="130">
        <f>SUM(C5:C10)</f>
        <v>20121</v>
      </c>
      <c r="D4" s="107">
        <f>IF(B4&gt;0,C4/B4-1,IF(B4&lt;0,-(C4/B4-1),""))</f>
        <v>-0.012</v>
      </c>
      <c r="E4" s="131" t="str">
        <f>IF(A4&lt;&gt;"",IF(SUM(B4:C4)&lt;&gt;0,"是","否"),"是")</f>
        <v>是</v>
      </c>
    </row>
    <row r="5" ht="36" customHeight="1" spans="1:5">
      <c r="A5" s="132" t="s">
        <v>3097</v>
      </c>
      <c r="B5" s="133">
        <v>8432</v>
      </c>
      <c r="C5" s="134">
        <v>7371</v>
      </c>
      <c r="D5" s="112">
        <f t="shared" ref="D5:D59" si="0">IF(B5&gt;0,C5/B5-1,IF(B5&lt;0,-(C5/B5-1),""))</f>
        <v>-0.126</v>
      </c>
      <c r="E5" s="131"/>
    </row>
    <row r="6" ht="36" customHeight="1" spans="1:5">
      <c r="A6" s="132" t="s">
        <v>3098</v>
      </c>
      <c r="B6" s="135">
        <v>11</v>
      </c>
      <c r="C6" s="134">
        <v>10</v>
      </c>
      <c r="D6" s="112">
        <f t="shared" si="0"/>
        <v>-0.091</v>
      </c>
      <c r="E6" s="131"/>
    </row>
    <row r="7" ht="36" customHeight="1" spans="1:5">
      <c r="A7" s="132" t="s">
        <v>3099</v>
      </c>
      <c r="B7" s="135"/>
      <c r="C7" s="134"/>
      <c r="D7" s="112" t="str">
        <f t="shared" si="0"/>
        <v/>
      </c>
      <c r="E7" s="131"/>
    </row>
    <row r="8" ht="36" customHeight="1" spans="1:5">
      <c r="A8" s="136" t="s">
        <v>3100</v>
      </c>
      <c r="B8" s="135"/>
      <c r="C8" s="134"/>
      <c r="D8" s="112" t="str">
        <f t="shared" si="0"/>
        <v/>
      </c>
      <c r="E8" s="131"/>
    </row>
    <row r="9" ht="36" customHeight="1" spans="1:5">
      <c r="A9" s="136" t="s">
        <v>3101</v>
      </c>
      <c r="B9" s="135">
        <v>11920</v>
      </c>
      <c r="C9" s="134">
        <v>12544</v>
      </c>
      <c r="D9" s="112">
        <f t="shared" si="0"/>
        <v>0.052</v>
      </c>
      <c r="E9" s="131"/>
    </row>
    <row r="10" ht="36" customHeight="1" spans="1:5">
      <c r="A10" s="136" t="s">
        <v>3102</v>
      </c>
      <c r="B10" s="135"/>
      <c r="C10" s="134">
        <v>196</v>
      </c>
      <c r="D10" s="112" t="str">
        <f t="shared" si="0"/>
        <v/>
      </c>
      <c r="E10" s="131"/>
    </row>
    <row r="11" ht="36" customHeight="1" spans="1:5">
      <c r="A11" s="129" t="s">
        <v>3103</v>
      </c>
      <c r="B11" s="130">
        <f>SUM(B12:B17)</f>
        <v>13038</v>
      </c>
      <c r="C11" s="130">
        <f>SUM(C12:C17)</f>
        <v>22131</v>
      </c>
      <c r="D11" s="107">
        <f t="shared" si="0"/>
        <v>0.697</v>
      </c>
      <c r="E11" s="131"/>
    </row>
    <row r="12" ht="36" customHeight="1" spans="1:5">
      <c r="A12" s="132" t="s">
        <v>3097</v>
      </c>
      <c r="B12" s="133">
        <v>11438</v>
      </c>
      <c r="C12" s="134">
        <v>20613</v>
      </c>
      <c r="D12" s="112">
        <f t="shared" si="0"/>
        <v>0.802</v>
      </c>
      <c r="E12" s="131"/>
    </row>
    <row r="13" ht="36" customHeight="1" spans="1:5">
      <c r="A13" s="132" t="s">
        <v>3098</v>
      </c>
      <c r="B13" s="135">
        <v>154</v>
      </c>
      <c r="C13" s="134">
        <v>165</v>
      </c>
      <c r="D13" s="112">
        <f t="shared" si="0"/>
        <v>0.071</v>
      </c>
      <c r="E13" s="131"/>
    </row>
    <row r="14" ht="36" customHeight="1" spans="1:5">
      <c r="A14" s="132" t="s">
        <v>3099</v>
      </c>
      <c r="B14" s="135">
        <v>1269</v>
      </c>
      <c r="C14" s="134">
        <v>1269</v>
      </c>
      <c r="D14" s="112">
        <f t="shared" si="0"/>
        <v>0</v>
      </c>
      <c r="E14" s="131"/>
    </row>
    <row r="15" ht="36" customHeight="1" spans="1:5">
      <c r="A15" s="136" t="s">
        <v>3100</v>
      </c>
      <c r="B15" s="135"/>
      <c r="C15" s="134"/>
      <c r="D15" s="112" t="str">
        <f t="shared" si="0"/>
        <v/>
      </c>
      <c r="E15" s="131"/>
    </row>
    <row r="16" ht="36" customHeight="1" spans="1:5">
      <c r="A16" s="136" t="s">
        <v>3101</v>
      </c>
      <c r="B16" s="135">
        <v>177</v>
      </c>
      <c r="C16" s="134"/>
      <c r="D16" s="112">
        <f t="shared" si="0"/>
        <v>-1</v>
      </c>
      <c r="E16" s="131"/>
    </row>
    <row r="17" ht="36" customHeight="1" spans="1:5">
      <c r="A17" s="136" t="s">
        <v>3102</v>
      </c>
      <c r="B17" s="135"/>
      <c r="C17" s="134">
        <v>84</v>
      </c>
      <c r="D17" s="112" t="str">
        <f t="shared" si="0"/>
        <v/>
      </c>
      <c r="E17" s="131"/>
    </row>
    <row r="18" ht="36" customHeight="1" spans="1:5">
      <c r="A18" s="129" t="s">
        <v>3104</v>
      </c>
      <c r="B18" s="130">
        <f>SUM(B19:B24)</f>
        <v>1230</v>
      </c>
      <c r="C18" s="130">
        <f>SUM(C19:C24)</f>
        <v>1956</v>
      </c>
      <c r="D18" s="107">
        <f t="shared" si="0"/>
        <v>0.59</v>
      </c>
      <c r="E18" s="131"/>
    </row>
    <row r="19" ht="36" customHeight="1" spans="1:5">
      <c r="A19" s="132" t="s">
        <v>3097</v>
      </c>
      <c r="B19" s="133">
        <v>858</v>
      </c>
      <c r="C19" s="134">
        <v>455</v>
      </c>
      <c r="D19" s="112">
        <f t="shared" si="0"/>
        <v>-0.47</v>
      </c>
      <c r="E19" s="131"/>
    </row>
    <row r="20" ht="36" customHeight="1" spans="1:5">
      <c r="A20" s="132" t="s">
        <v>3098</v>
      </c>
      <c r="B20" s="135">
        <v>1</v>
      </c>
      <c r="C20" s="134">
        <v>1</v>
      </c>
      <c r="D20" s="112">
        <f t="shared" si="0"/>
        <v>0</v>
      </c>
      <c r="E20" s="131"/>
    </row>
    <row r="21" ht="36" customHeight="1" spans="1:5">
      <c r="A21" s="132" t="s">
        <v>3099</v>
      </c>
      <c r="B21" s="137"/>
      <c r="C21" s="134"/>
      <c r="D21" s="112" t="str">
        <f t="shared" si="0"/>
        <v/>
      </c>
      <c r="E21" s="131"/>
    </row>
    <row r="22" ht="36" customHeight="1" spans="1:5">
      <c r="A22" s="136" t="s">
        <v>3100</v>
      </c>
      <c r="B22" s="135"/>
      <c r="C22" s="134"/>
      <c r="D22" s="112" t="str">
        <f t="shared" si="0"/>
        <v/>
      </c>
      <c r="E22" s="131"/>
    </row>
    <row r="23" ht="36" customHeight="1" spans="1:5">
      <c r="A23" s="136" t="s">
        <v>3101</v>
      </c>
      <c r="B23" s="135">
        <v>371</v>
      </c>
      <c r="C23" s="134">
        <v>1500</v>
      </c>
      <c r="D23" s="112">
        <f t="shared" si="0"/>
        <v>3.043</v>
      </c>
      <c r="E23" s="131"/>
    </row>
    <row r="24" ht="36" customHeight="1" spans="1:5">
      <c r="A24" s="136" t="s">
        <v>3102</v>
      </c>
      <c r="B24" s="135"/>
      <c r="C24" s="134"/>
      <c r="D24" s="112" t="str">
        <f t="shared" si="0"/>
        <v/>
      </c>
      <c r="E24" s="131"/>
    </row>
    <row r="25" ht="36" customHeight="1" spans="1:5">
      <c r="A25" s="129" t="s">
        <v>3105</v>
      </c>
      <c r="B25" s="130">
        <f>SUM(B26:B31)</f>
        <v>13231</v>
      </c>
      <c r="C25" s="130">
        <f>SUM(C26:C31)</f>
        <v>11320</v>
      </c>
      <c r="D25" s="107">
        <f t="shared" si="0"/>
        <v>-0.144</v>
      </c>
      <c r="E25" s="131"/>
    </row>
    <row r="26" ht="36" customHeight="1" spans="1:5">
      <c r="A26" s="132" t="s">
        <v>3097</v>
      </c>
      <c r="B26" s="133">
        <v>10829</v>
      </c>
      <c r="C26" s="134">
        <v>8723</v>
      </c>
      <c r="D26" s="112">
        <f t="shared" si="0"/>
        <v>-0.194</v>
      </c>
      <c r="E26" s="131"/>
    </row>
    <row r="27" ht="36" customHeight="1" spans="1:5">
      <c r="A27" s="132" t="s">
        <v>3098</v>
      </c>
      <c r="B27" s="135">
        <v>101</v>
      </c>
      <c r="C27" s="134">
        <v>97</v>
      </c>
      <c r="D27" s="112">
        <f t="shared" si="0"/>
        <v>-0.04</v>
      </c>
      <c r="E27" s="131"/>
    </row>
    <row r="28" ht="36" customHeight="1" spans="1:5">
      <c r="A28" s="132" t="s">
        <v>3099</v>
      </c>
      <c r="B28" s="135"/>
      <c r="C28" s="134"/>
      <c r="D28" s="112" t="str">
        <f t="shared" si="0"/>
        <v/>
      </c>
      <c r="E28" s="131"/>
    </row>
    <row r="29" ht="36" customHeight="1" spans="1:5">
      <c r="A29" s="136" t="s">
        <v>3100</v>
      </c>
      <c r="B29" s="135"/>
      <c r="C29" s="134"/>
      <c r="D29" s="112" t="str">
        <f t="shared" si="0"/>
        <v/>
      </c>
      <c r="E29" s="131"/>
    </row>
    <row r="30" ht="36" customHeight="1" spans="1:5">
      <c r="A30" s="136" t="s">
        <v>3101</v>
      </c>
      <c r="B30" s="135">
        <v>2301</v>
      </c>
      <c r="C30" s="134">
        <v>2500</v>
      </c>
      <c r="D30" s="112">
        <f t="shared" si="0"/>
        <v>0.086</v>
      </c>
      <c r="E30" s="131" t="str">
        <f t="shared" ref="E30:E62" si="1">IF(A30&lt;&gt;"",IF(SUM(B30:C30)&lt;&gt;0,"是","否"),"是")</f>
        <v>是</v>
      </c>
    </row>
    <row r="31" ht="36" customHeight="1" spans="1:5">
      <c r="A31" s="136" t="s">
        <v>3102</v>
      </c>
      <c r="B31" s="135"/>
      <c r="C31" s="134"/>
      <c r="D31" s="112" t="str">
        <f t="shared" si="0"/>
        <v/>
      </c>
      <c r="E31" s="131" t="str">
        <f t="shared" si="1"/>
        <v>否</v>
      </c>
    </row>
    <row r="32" s="95" customFormat="1" ht="36" customHeight="1" spans="1:5">
      <c r="A32" s="129" t="s">
        <v>3106</v>
      </c>
      <c r="B32" s="130">
        <f>SUM(B33:B38)</f>
        <v>487</v>
      </c>
      <c r="C32" s="130">
        <f>SUM(C33:C38)</f>
        <v>261</v>
      </c>
      <c r="D32" s="107">
        <f t="shared" si="0"/>
        <v>-0.464</v>
      </c>
      <c r="E32" s="131" t="str">
        <f t="shared" si="1"/>
        <v>是</v>
      </c>
    </row>
    <row r="33" ht="36" customHeight="1" spans="1:5">
      <c r="A33" s="132" t="s">
        <v>3097</v>
      </c>
      <c r="B33" s="133"/>
      <c r="C33" s="134"/>
      <c r="D33" s="107" t="str">
        <f t="shared" si="0"/>
        <v/>
      </c>
      <c r="E33" s="131" t="str">
        <f t="shared" si="1"/>
        <v>否</v>
      </c>
    </row>
    <row r="34" ht="36" customHeight="1" spans="1:5">
      <c r="A34" s="132" t="s">
        <v>3098</v>
      </c>
      <c r="B34" s="135"/>
      <c r="C34" s="134"/>
      <c r="D34" s="112" t="str">
        <f t="shared" si="0"/>
        <v/>
      </c>
      <c r="E34" s="131" t="str">
        <f t="shared" si="1"/>
        <v>否</v>
      </c>
    </row>
    <row r="35" ht="36" customHeight="1" spans="1:5">
      <c r="A35" s="132" t="s">
        <v>3099</v>
      </c>
      <c r="B35" s="135"/>
      <c r="C35" s="134"/>
      <c r="D35" s="112" t="str">
        <f t="shared" si="0"/>
        <v/>
      </c>
      <c r="E35" s="131" t="str">
        <f t="shared" si="1"/>
        <v>否</v>
      </c>
    </row>
    <row r="36" ht="36" customHeight="1" spans="1:5">
      <c r="A36" s="136" t="s">
        <v>3100</v>
      </c>
      <c r="B36" s="135"/>
      <c r="C36" s="134"/>
      <c r="D36" s="112" t="str">
        <f t="shared" si="0"/>
        <v/>
      </c>
      <c r="E36" s="131" t="str">
        <f t="shared" si="1"/>
        <v>否</v>
      </c>
    </row>
    <row r="37" ht="36" customHeight="1" spans="1:5">
      <c r="A37" s="136" t="s">
        <v>3101</v>
      </c>
      <c r="B37" s="135">
        <v>487</v>
      </c>
      <c r="C37" s="134">
        <v>261</v>
      </c>
      <c r="D37" s="112">
        <f t="shared" si="0"/>
        <v>-0.464</v>
      </c>
      <c r="E37" s="131" t="str">
        <f t="shared" si="1"/>
        <v>是</v>
      </c>
    </row>
    <row r="38" ht="36" customHeight="1" spans="1:5">
      <c r="A38" s="136" t="s">
        <v>3102</v>
      </c>
      <c r="B38" s="135"/>
      <c r="C38" s="134"/>
      <c r="D38" s="107" t="str">
        <f t="shared" si="0"/>
        <v/>
      </c>
      <c r="E38" s="131" t="str">
        <f t="shared" si="1"/>
        <v>否</v>
      </c>
    </row>
    <row r="39" ht="36" customHeight="1" spans="1:5">
      <c r="A39" s="129" t="s">
        <v>3107</v>
      </c>
      <c r="B39" s="130">
        <f>SUM(B40:B45)</f>
        <v>5840</v>
      </c>
      <c r="C39" s="130">
        <f>SUM(C40:C45)</f>
        <v>12615</v>
      </c>
      <c r="D39" s="107">
        <f t="shared" si="0"/>
        <v>1.16</v>
      </c>
      <c r="E39" s="131" t="str">
        <f t="shared" si="1"/>
        <v>是</v>
      </c>
    </row>
    <row r="40" ht="36" hidden="1" customHeight="1" spans="1:5">
      <c r="A40" s="132" t="s">
        <v>3097</v>
      </c>
      <c r="B40" s="142">
        <v>3324</v>
      </c>
      <c r="C40" s="143">
        <v>3363</v>
      </c>
      <c r="D40" s="144">
        <f t="shared" si="0"/>
        <v>0.012</v>
      </c>
      <c r="E40" s="131" t="str">
        <f t="shared" si="1"/>
        <v>是</v>
      </c>
    </row>
    <row r="41" ht="36" customHeight="1" spans="1:5">
      <c r="A41" s="132" t="s">
        <v>3098</v>
      </c>
      <c r="B41" s="135">
        <v>11</v>
      </c>
      <c r="C41" s="134">
        <v>7</v>
      </c>
      <c r="D41" s="112">
        <f t="shared" si="0"/>
        <v>-0.364</v>
      </c>
      <c r="E41" s="131" t="str">
        <f t="shared" si="1"/>
        <v>是</v>
      </c>
    </row>
    <row r="42" ht="36" customHeight="1" spans="1:5">
      <c r="A42" s="132" t="s">
        <v>3099</v>
      </c>
      <c r="B42" s="135">
        <v>2449</v>
      </c>
      <c r="C42" s="134">
        <v>8779</v>
      </c>
      <c r="D42" s="112">
        <f t="shared" si="0"/>
        <v>2.585</v>
      </c>
      <c r="E42" s="131" t="str">
        <f t="shared" si="1"/>
        <v>是</v>
      </c>
    </row>
    <row r="43" ht="36" customHeight="1" spans="1:5">
      <c r="A43" s="136" t="s">
        <v>3100</v>
      </c>
      <c r="B43" s="135"/>
      <c r="C43" s="134">
        <v>421</v>
      </c>
      <c r="D43" s="112" t="str">
        <f t="shared" si="0"/>
        <v/>
      </c>
      <c r="E43" s="131" t="str">
        <f t="shared" si="1"/>
        <v>是</v>
      </c>
    </row>
    <row r="44" ht="36" customHeight="1" spans="1:5">
      <c r="A44" s="136" t="s">
        <v>3101</v>
      </c>
      <c r="B44" s="135">
        <v>56</v>
      </c>
      <c r="C44" s="134"/>
      <c r="D44" s="112">
        <f t="shared" si="0"/>
        <v>-1</v>
      </c>
      <c r="E44" s="131" t="str">
        <f t="shared" si="1"/>
        <v>是</v>
      </c>
    </row>
    <row r="45" ht="36" customHeight="1" spans="1:5">
      <c r="A45" s="136" t="s">
        <v>3102</v>
      </c>
      <c r="B45" s="135"/>
      <c r="C45" s="134">
        <v>45</v>
      </c>
      <c r="D45" s="112" t="str">
        <f t="shared" si="0"/>
        <v/>
      </c>
      <c r="E45" s="131" t="str">
        <f t="shared" si="1"/>
        <v>是</v>
      </c>
    </row>
    <row r="46" ht="36" customHeight="1" spans="1:5">
      <c r="A46" s="129" t="s">
        <v>3108</v>
      </c>
      <c r="B46" s="130">
        <f>SUM(B47:B52)</f>
        <v>27165</v>
      </c>
      <c r="C46" s="130">
        <f>SUM(C47:C52)</f>
        <v>32609</v>
      </c>
      <c r="D46" s="107">
        <f t="shared" si="0"/>
        <v>0.2</v>
      </c>
      <c r="E46" s="131" t="str">
        <f t="shared" si="1"/>
        <v>是</v>
      </c>
    </row>
    <row r="47" ht="36" customHeight="1" spans="1:5">
      <c r="A47" s="132" t="s">
        <v>3097</v>
      </c>
      <c r="B47" s="133">
        <v>11204</v>
      </c>
      <c r="C47" s="134">
        <v>12350</v>
      </c>
      <c r="D47" s="112">
        <f t="shared" si="0"/>
        <v>0.102</v>
      </c>
      <c r="E47" s="131" t="str">
        <f t="shared" si="1"/>
        <v>是</v>
      </c>
    </row>
    <row r="48" ht="36" customHeight="1" spans="1:5">
      <c r="A48" s="132" t="s">
        <v>3098</v>
      </c>
      <c r="B48" s="135">
        <v>25</v>
      </c>
      <c r="C48" s="134">
        <v>29</v>
      </c>
      <c r="D48" s="112">
        <f t="shared" si="0"/>
        <v>0.16</v>
      </c>
      <c r="E48" s="131" t="str">
        <f t="shared" si="1"/>
        <v>是</v>
      </c>
    </row>
    <row r="49" ht="36" customHeight="1" spans="1:5">
      <c r="A49" s="132" t="s">
        <v>3099</v>
      </c>
      <c r="B49" s="135">
        <v>690</v>
      </c>
      <c r="C49" s="134">
        <v>577</v>
      </c>
      <c r="D49" s="112">
        <f t="shared" si="0"/>
        <v>-0.164</v>
      </c>
      <c r="E49" s="131" t="str">
        <f t="shared" si="1"/>
        <v>是</v>
      </c>
    </row>
    <row r="50" ht="36" customHeight="1" spans="1:5">
      <c r="A50" s="136" t="s">
        <v>3100</v>
      </c>
      <c r="B50" s="135"/>
      <c r="C50" s="134"/>
      <c r="D50" s="112" t="str">
        <f t="shared" si="0"/>
        <v/>
      </c>
      <c r="E50" s="131" t="str">
        <f t="shared" si="1"/>
        <v>否</v>
      </c>
    </row>
    <row r="51" ht="36" customHeight="1" spans="1:5">
      <c r="A51" s="136" t="s">
        <v>3101</v>
      </c>
      <c r="B51" s="135">
        <v>15246</v>
      </c>
      <c r="C51" s="134">
        <v>19653</v>
      </c>
      <c r="D51" s="112">
        <f t="shared" si="0"/>
        <v>0.289</v>
      </c>
      <c r="E51" s="131" t="str">
        <f t="shared" si="1"/>
        <v>是</v>
      </c>
    </row>
    <row r="52" ht="36" customHeight="1" spans="1:5">
      <c r="A52" s="136" t="s">
        <v>3102</v>
      </c>
      <c r="B52" s="135"/>
      <c r="C52" s="134"/>
      <c r="D52" s="112" t="str">
        <f t="shared" si="0"/>
        <v/>
      </c>
      <c r="E52" s="131" t="str">
        <f t="shared" si="1"/>
        <v>否</v>
      </c>
    </row>
    <row r="53" ht="36" customHeight="1" spans="1:5">
      <c r="A53" s="116" t="s">
        <v>3109</v>
      </c>
      <c r="B53" s="130">
        <f t="shared" ref="B53:B58" si="2">B4+B11+B18+B25+B32+B39+B46</f>
        <v>81354</v>
      </c>
      <c r="C53" s="130">
        <f t="shared" ref="C53:C58" si="3">C4+C11+C18+C25+C32+C39+C46</f>
        <v>101013</v>
      </c>
      <c r="D53" s="107">
        <f t="shared" si="0"/>
        <v>0.242</v>
      </c>
      <c r="E53" s="131" t="str">
        <f t="shared" si="1"/>
        <v>是</v>
      </c>
    </row>
    <row r="54" ht="36" customHeight="1" spans="1:5">
      <c r="A54" s="132" t="s">
        <v>3097</v>
      </c>
      <c r="B54" s="118">
        <f t="shared" si="2"/>
        <v>46085</v>
      </c>
      <c r="C54" s="118">
        <f t="shared" si="3"/>
        <v>52875</v>
      </c>
      <c r="D54" s="112">
        <f t="shared" si="0"/>
        <v>0.147</v>
      </c>
      <c r="E54" s="131" t="str">
        <f t="shared" si="1"/>
        <v>是</v>
      </c>
    </row>
    <row r="55" ht="36" customHeight="1" spans="1:5">
      <c r="A55" s="132" t="s">
        <v>3098</v>
      </c>
      <c r="B55" s="118">
        <f t="shared" si="2"/>
        <v>303</v>
      </c>
      <c r="C55" s="118">
        <f t="shared" si="3"/>
        <v>309</v>
      </c>
      <c r="D55" s="112">
        <f t="shared" si="0"/>
        <v>0.02</v>
      </c>
      <c r="E55" s="131" t="str">
        <f t="shared" si="1"/>
        <v>是</v>
      </c>
    </row>
    <row r="56" ht="36" customHeight="1" spans="1:5">
      <c r="A56" s="132" t="s">
        <v>3099</v>
      </c>
      <c r="B56" s="118">
        <f t="shared" si="2"/>
        <v>4408</v>
      </c>
      <c r="C56" s="118">
        <f t="shared" si="3"/>
        <v>10625</v>
      </c>
      <c r="D56" s="112">
        <f t="shared" si="0"/>
        <v>1.41</v>
      </c>
      <c r="E56" s="131" t="str">
        <f t="shared" si="1"/>
        <v>是</v>
      </c>
    </row>
    <row r="57" ht="36" customHeight="1" spans="1:5">
      <c r="A57" s="136" t="s">
        <v>3100</v>
      </c>
      <c r="B57" s="118">
        <f t="shared" si="2"/>
        <v>0</v>
      </c>
      <c r="C57" s="118">
        <f t="shared" si="3"/>
        <v>421</v>
      </c>
      <c r="D57" s="112" t="str">
        <f t="shared" si="0"/>
        <v/>
      </c>
      <c r="E57" s="131" t="str">
        <f t="shared" si="1"/>
        <v>是</v>
      </c>
    </row>
    <row r="58" ht="36" customHeight="1" spans="1:5">
      <c r="A58" s="136" t="s">
        <v>3101</v>
      </c>
      <c r="B58" s="118">
        <f t="shared" si="2"/>
        <v>30558</v>
      </c>
      <c r="C58" s="118">
        <f t="shared" si="3"/>
        <v>36458</v>
      </c>
      <c r="D58" s="112">
        <f t="shared" si="0"/>
        <v>0.193</v>
      </c>
      <c r="E58" s="131" t="str">
        <f t="shared" si="1"/>
        <v>是</v>
      </c>
    </row>
    <row r="59" ht="36" customHeight="1" spans="1:5">
      <c r="A59" s="136" t="s">
        <v>3102</v>
      </c>
      <c r="B59" s="118">
        <f>B52+B45+B38+B31+B24+B17+B10</f>
        <v>0</v>
      </c>
      <c r="C59" s="118">
        <f>C52+C45+C38+C31+C24+C17+C10</f>
        <v>325</v>
      </c>
      <c r="D59" s="107" t="str">
        <f t="shared" si="0"/>
        <v/>
      </c>
      <c r="E59" s="131" t="str">
        <f t="shared" si="1"/>
        <v>是</v>
      </c>
    </row>
    <row r="60" ht="36" customHeight="1" spans="1:5">
      <c r="A60" s="120" t="s">
        <v>3110</v>
      </c>
      <c r="B60" s="138"/>
      <c r="C60" s="138"/>
      <c r="D60" s="107"/>
      <c r="E60" s="131" t="str">
        <f t="shared" si="1"/>
        <v>否</v>
      </c>
    </row>
    <row r="61" ht="36" customHeight="1" spans="1:5">
      <c r="A61" s="139" t="s">
        <v>3111</v>
      </c>
      <c r="B61" s="138"/>
      <c r="C61" s="140"/>
      <c r="D61" s="107"/>
      <c r="E61" s="131" t="str">
        <f t="shared" si="1"/>
        <v>否</v>
      </c>
    </row>
    <row r="62" ht="36" customHeight="1" spans="1:5">
      <c r="A62" s="116" t="s">
        <v>3112</v>
      </c>
      <c r="B62" s="138">
        <f>B53+B60+B61</f>
        <v>81354</v>
      </c>
      <c r="C62" s="138">
        <f>C53+C60+C61</f>
        <v>101013</v>
      </c>
      <c r="D62" s="107">
        <f>(C62-B62)/B62</f>
        <v>0.242</v>
      </c>
      <c r="E62" s="131" t="str">
        <f t="shared" si="1"/>
        <v>是</v>
      </c>
    </row>
    <row r="63" spans="2:3">
      <c r="B63" s="121"/>
      <c r="C63" s="121"/>
    </row>
    <row r="64" spans="2:3">
      <c r="B64" s="121"/>
      <c r="C64" s="121"/>
    </row>
    <row r="65" spans="2:3">
      <c r="B65" s="121"/>
      <c r="C65" s="121"/>
    </row>
    <row r="66" spans="2:3">
      <c r="B66" s="121"/>
      <c r="C66" s="121"/>
    </row>
  </sheetData>
  <autoFilter ref="A3:E62">
    <filterColumn colId="4">
      <customFilters>
        <customFilter operator="equal" val="是"/>
      </customFilters>
    </filterColumn>
    <extLst/>
  </autoFilter>
  <mergeCells count="1">
    <mergeCell ref="A1:D1"/>
  </mergeCells>
  <conditionalFormatting sqref="C12">
    <cfRule type="cellIs" dxfId="3" priority="18" stopIfTrue="1" operator="lessThanOrEqual">
      <formula>-1</formula>
    </cfRule>
  </conditionalFormatting>
  <conditionalFormatting sqref="C14">
    <cfRule type="cellIs" dxfId="3" priority="16" stopIfTrue="1" operator="lessThanOrEqual">
      <formula>-1</formula>
    </cfRule>
  </conditionalFormatting>
  <conditionalFormatting sqref="C38">
    <cfRule type="cellIs" dxfId="3" priority="11" stopIfTrue="1" operator="lessThanOrEqual">
      <formula>-1</formula>
    </cfRule>
  </conditionalFormatting>
  <conditionalFormatting sqref="C52">
    <cfRule type="cellIs" dxfId="3" priority="7" stopIfTrue="1" operator="lessThanOrEqual">
      <formula>-1</formula>
    </cfRule>
  </conditionalFormatting>
  <conditionalFormatting sqref="C5:C7">
    <cfRule type="cellIs" dxfId="3" priority="20" stopIfTrue="1" operator="lessThanOrEqual">
      <formula>-1</formula>
    </cfRule>
  </conditionalFormatting>
  <conditionalFormatting sqref="C6:C7">
    <cfRule type="cellIs" dxfId="3" priority="19" stopIfTrue="1" operator="lessThanOrEqual">
      <formula>-1</formula>
    </cfRule>
  </conditionalFormatting>
  <conditionalFormatting sqref="C13:C14">
    <cfRule type="cellIs" dxfId="3" priority="17" stopIfTrue="1" operator="lessThanOrEqual">
      <formula>-1</formula>
    </cfRule>
  </conditionalFormatting>
  <conditionalFormatting sqref="C15:C21">
    <cfRule type="cellIs" dxfId="3" priority="1" stopIfTrue="1" operator="lessThanOrEqual">
      <formula>-1</formula>
    </cfRule>
  </conditionalFormatting>
  <conditionalFormatting sqref="C19:C21">
    <cfRule type="cellIs" dxfId="3" priority="15" stopIfTrue="1" operator="lessThanOrEqual">
      <formula>-1</formula>
    </cfRule>
  </conditionalFormatting>
  <conditionalFormatting sqref="C20:C24">
    <cfRule type="cellIs" dxfId="3" priority="14" stopIfTrue="1" operator="lessThanOrEqual">
      <formula>-1</formula>
    </cfRule>
  </conditionalFormatting>
  <conditionalFormatting sqref="C26:C31">
    <cfRule type="cellIs" dxfId="3" priority="3" stopIfTrue="1" operator="lessThanOrEqual">
      <formula>-1</formula>
    </cfRule>
    <cfRule type="cellIs" dxfId="3" priority="5" stopIfTrue="1" operator="lessThanOrEqual">
      <formula>-1</formula>
    </cfRule>
  </conditionalFormatting>
  <conditionalFormatting sqref="C33:C35">
    <cfRule type="cellIs" dxfId="3" priority="13" stopIfTrue="1" operator="lessThanOrEqual">
      <formula>-1</formula>
    </cfRule>
  </conditionalFormatting>
  <conditionalFormatting sqref="C40:C43">
    <cfRule type="cellIs" dxfId="3" priority="10" stopIfTrue="1" operator="lessThanOrEqual">
      <formula>-1</formula>
    </cfRule>
  </conditionalFormatting>
  <conditionalFormatting sqref="C44:C45">
    <cfRule type="cellIs" dxfId="3" priority="4" stopIfTrue="1" operator="lessThanOrEqual">
      <formula>-1</formula>
    </cfRule>
  </conditionalFormatting>
  <conditionalFormatting sqref="C47:C53">
    <cfRule type="cellIs" dxfId="3" priority="9" stopIfTrue="1" operator="lessThanOrEqual">
      <formula>-1</formula>
    </cfRule>
  </conditionalFormatting>
  <conditionalFormatting sqref="C51:C53">
    <cfRule type="cellIs" dxfId="3" priority="8" stopIfTrue="1" operator="lessThanOrEqual">
      <formula>-1</formula>
    </cfRule>
  </conditionalFormatting>
  <conditionalFormatting sqref="E4:E62 C8:C11">
    <cfRule type="cellIs" dxfId="3" priority="24" stopIfTrue="1" operator="lessThanOrEqual">
      <formula>-1</formula>
    </cfRule>
  </conditionalFormatting>
  <conditionalFormatting sqref="C7 C12:C14">
    <cfRule type="cellIs" dxfId="3" priority="6" stopIfTrue="1" operator="lessThanOrEqual">
      <formula>-1</formula>
    </cfRule>
  </conditionalFormatting>
  <conditionalFormatting sqref="C34:C38 C40:C43">
    <cfRule type="cellIs" dxfId="3" priority="1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70" zoomScaleNormal="100" workbookViewId="0">
      <pane ySplit="3" topLeftCell="A19" activePane="bottomLeft" state="frozen"/>
      <selection/>
      <selection pane="bottomLeft" activeCell="A1" sqref="A1:D1"/>
    </sheetView>
  </sheetViews>
  <sheetFormatPr defaultColWidth="9" defaultRowHeight="14.25" outlineLevelCol="4"/>
  <cols>
    <col min="1" max="1" width="45.6333333333333" style="94" customWidth="1"/>
    <col min="2" max="4" width="20.6333333333333" style="96" customWidth="1"/>
    <col min="5" max="5" width="12.75" style="94" customWidth="1"/>
    <col min="6" max="16384" width="9" style="94"/>
  </cols>
  <sheetData>
    <row r="1" ht="45" customHeight="1" spans="1:4">
      <c r="A1" s="97" t="s">
        <v>3113</v>
      </c>
      <c r="B1" s="97"/>
      <c r="C1" s="97"/>
      <c r="D1" s="97"/>
    </row>
    <row r="2" ht="20.1" customHeight="1" spans="1:4">
      <c r="A2" s="98"/>
      <c r="B2" s="99"/>
      <c r="C2" s="100"/>
      <c r="D2" s="101" t="s">
        <v>3114</v>
      </c>
    </row>
    <row r="3" ht="45" customHeight="1" spans="1:5">
      <c r="A3" s="102" t="s">
        <v>2426</v>
      </c>
      <c r="B3" s="103" t="s">
        <v>5</v>
      </c>
      <c r="C3" s="103" t="s">
        <v>6</v>
      </c>
      <c r="D3" s="103" t="s">
        <v>7</v>
      </c>
      <c r="E3" s="104" t="s">
        <v>8</v>
      </c>
    </row>
    <row r="4" ht="36" customHeight="1" spans="1:5">
      <c r="A4" s="105" t="s">
        <v>3115</v>
      </c>
      <c r="B4" s="106">
        <f>B5+B6+B7+B8</f>
        <v>20363</v>
      </c>
      <c r="C4" s="106">
        <f>C5+C6+C7+C8</f>
        <v>20121</v>
      </c>
      <c r="D4" s="107">
        <f>IF(B4&gt;0,C4/B4-1,IF(B4&lt;0,-(C4/B4-1),""))</f>
        <v>-0.012</v>
      </c>
      <c r="E4" s="108" t="str">
        <f t="shared" ref="E4:E10" si="0">IF(A4&lt;&gt;"",IF(SUM(B4:C4)&lt;&gt;0,"是","否"),"是")</f>
        <v>是</v>
      </c>
    </row>
    <row r="5" ht="36" customHeight="1" spans="1:5">
      <c r="A5" s="109" t="s">
        <v>3116</v>
      </c>
      <c r="B5" s="110">
        <v>11561</v>
      </c>
      <c r="C5" s="111">
        <v>12489</v>
      </c>
      <c r="D5" s="112">
        <f t="shared" ref="D5:D40" si="1">IF(B5&gt;0,C5/B5-1,IF(B5&lt;0,-(C5/B5-1),""))</f>
        <v>0.08</v>
      </c>
      <c r="E5" s="108" t="str">
        <f t="shared" si="0"/>
        <v>是</v>
      </c>
    </row>
    <row r="6" ht="36" customHeight="1" spans="1:5">
      <c r="A6" s="113" t="s">
        <v>3117</v>
      </c>
      <c r="B6" s="114">
        <v>8702</v>
      </c>
      <c r="C6" s="111">
        <v>7632</v>
      </c>
      <c r="D6" s="112">
        <f t="shared" si="1"/>
        <v>-0.123</v>
      </c>
      <c r="E6" s="108" t="str">
        <f t="shared" si="0"/>
        <v>是</v>
      </c>
    </row>
    <row r="7" ht="36" customHeight="1" spans="1:5">
      <c r="A7" s="113" t="s">
        <v>3118</v>
      </c>
      <c r="B7" s="114">
        <v>100</v>
      </c>
      <c r="C7" s="111"/>
      <c r="D7" s="112">
        <f t="shared" si="1"/>
        <v>-1</v>
      </c>
      <c r="E7" s="108" t="str">
        <f t="shared" si="0"/>
        <v>是</v>
      </c>
    </row>
    <row r="8" s="95" customFormat="1" ht="36" customHeight="1" spans="1:5">
      <c r="A8" s="113" t="s">
        <v>3119</v>
      </c>
      <c r="B8" s="114"/>
      <c r="C8" s="111"/>
      <c r="D8" s="112" t="str">
        <f t="shared" si="1"/>
        <v/>
      </c>
      <c r="E8" s="108" t="str">
        <f t="shared" si="0"/>
        <v>否</v>
      </c>
    </row>
    <row r="9" s="95" customFormat="1" ht="36" customHeight="1" spans="1:5">
      <c r="A9" s="105" t="s">
        <v>3120</v>
      </c>
      <c r="B9" s="106">
        <f>B10+B11+B12</f>
        <v>13104</v>
      </c>
      <c r="C9" s="106">
        <f>C10+C11+C12</f>
        <v>13996</v>
      </c>
      <c r="D9" s="107">
        <f t="shared" si="1"/>
        <v>0.068</v>
      </c>
      <c r="E9" s="108" t="str">
        <f t="shared" si="0"/>
        <v>是</v>
      </c>
    </row>
    <row r="10" s="95" customFormat="1" ht="36" customHeight="1" spans="1:5">
      <c r="A10" s="109" t="s">
        <v>3116</v>
      </c>
      <c r="B10" s="110">
        <v>13058</v>
      </c>
      <c r="C10" s="111">
        <v>13966</v>
      </c>
      <c r="D10" s="112">
        <f t="shared" si="1"/>
        <v>0.07</v>
      </c>
      <c r="E10" s="108" t="str">
        <f t="shared" si="0"/>
        <v>是</v>
      </c>
    </row>
    <row r="11" s="95" customFormat="1" ht="36" customHeight="1" spans="1:5">
      <c r="A11" s="113" t="s">
        <v>3117</v>
      </c>
      <c r="B11" s="114"/>
      <c r="C11" s="111">
        <v>30</v>
      </c>
      <c r="D11" s="112" t="str">
        <f t="shared" si="1"/>
        <v/>
      </c>
      <c r="E11" s="108"/>
    </row>
    <row r="12" s="95" customFormat="1" ht="36" customHeight="1" spans="1:5">
      <c r="A12" s="113" t="s">
        <v>3118</v>
      </c>
      <c r="B12" s="114">
        <v>46</v>
      </c>
      <c r="C12" s="111"/>
      <c r="D12" s="112">
        <f t="shared" si="1"/>
        <v>-1</v>
      </c>
      <c r="E12" s="108" t="str">
        <f t="shared" ref="E12:E24" si="2">IF(A12&lt;&gt;"",IF(SUM(B12:C12)&lt;&gt;0,"是","否"),"是")</f>
        <v>是</v>
      </c>
    </row>
    <row r="13" s="95" customFormat="1" ht="36" customHeight="1" spans="1:5">
      <c r="A13" s="105" t="s">
        <v>3121</v>
      </c>
      <c r="B13" s="106">
        <f>B14+B15+B16</f>
        <v>861</v>
      </c>
      <c r="C13" s="106">
        <f>C14+C15+C16</f>
        <v>2038</v>
      </c>
      <c r="D13" s="107">
        <f t="shared" si="1"/>
        <v>1.367</v>
      </c>
      <c r="E13" s="108" t="str">
        <f t="shared" si="2"/>
        <v>是</v>
      </c>
    </row>
    <row r="14" s="95" customFormat="1" ht="36" customHeight="1" spans="1:5">
      <c r="A14" s="109" t="s">
        <v>3116</v>
      </c>
      <c r="B14" s="110">
        <v>277</v>
      </c>
      <c r="C14" s="111">
        <v>1501</v>
      </c>
      <c r="D14" s="112">
        <f t="shared" si="1"/>
        <v>4.419</v>
      </c>
      <c r="E14" s="108" t="str">
        <f t="shared" si="2"/>
        <v>是</v>
      </c>
    </row>
    <row r="15" s="95" customFormat="1" ht="36" customHeight="1" spans="1:5">
      <c r="A15" s="113" t="s">
        <v>3117</v>
      </c>
      <c r="B15" s="114">
        <v>415</v>
      </c>
      <c r="C15" s="111">
        <v>455</v>
      </c>
      <c r="D15" s="112">
        <f t="shared" si="1"/>
        <v>0.096</v>
      </c>
      <c r="E15" s="108" t="str">
        <f t="shared" ref="E15:E18" si="3">IF(A15&lt;&gt;"",IF(SUM(B15:C15)&lt;&gt;0,"是","否"),"是")</f>
        <v>是</v>
      </c>
    </row>
    <row r="16" ht="36" customHeight="1" spans="1:5">
      <c r="A16" s="113" t="s">
        <v>3118</v>
      </c>
      <c r="B16" s="114">
        <v>169</v>
      </c>
      <c r="C16" s="111">
        <v>82</v>
      </c>
      <c r="D16" s="112">
        <f t="shared" si="1"/>
        <v>-0.515</v>
      </c>
      <c r="E16" s="108" t="str">
        <f t="shared" si="3"/>
        <v>是</v>
      </c>
    </row>
    <row r="17" ht="36" customHeight="1" spans="1:5">
      <c r="A17" s="105" t="s">
        <v>3122</v>
      </c>
      <c r="B17" s="106">
        <f>B18+B19+B20</f>
        <v>12886</v>
      </c>
      <c r="C17" s="106">
        <f>C18+C19+C20</f>
        <v>11053</v>
      </c>
      <c r="D17" s="107">
        <f t="shared" si="1"/>
        <v>-0.142</v>
      </c>
      <c r="E17" s="108" t="str">
        <f t="shared" si="3"/>
        <v>是</v>
      </c>
    </row>
    <row r="18" ht="36" customHeight="1" spans="1:5">
      <c r="A18" s="109" t="s">
        <v>3116</v>
      </c>
      <c r="B18" s="110">
        <v>4682</v>
      </c>
      <c r="C18" s="111">
        <v>4567</v>
      </c>
      <c r="D18" s="112">
        <f t="shared" si="1"/>
        <v>-0.025</v>
      </c>
      <c r="E18" s="108" t="str">
        <f t="shared" si="3"/>
        <v>是</v>
      </c>
    </row>
    <row r="19" s="95" customFormat="1" ht="36" customHeight="1" spans="1:5">
      <c r="A19" s="113" t="s">
        <v>3117</v>
      </c>
      <c r="B19" s="114">
        <v>8204</v>
      </c>
      <c r="C19" s="111">
        <v>6486</v>
      </c>
      <c r="D19" s="112">
        <f t="shared" si="1"/>
        <v>-0.209</v>
      </c>
      <c r="E19" s="108" t="str">
        <f t="shared" si="2"/>
        <v>是</v>
      </c>
    </row>
    <row r="20" ht="36" customHeight="1" spans="1:5">
      <c r="A20" s="113" t="s">
        <v>3118</v>
      </c>
      <c r="B20" s="114"/>
      <c r="C20" s="111"/>
      <c r="D20" s="112" t="str">
        <f t="shared" si="1"/>
        <v/>
      </c>
      <c r="E20" s="108" t="str">
        <f t="shared" si="2"/>
        <v>否</v>
      </c>
    </row>
    <row r="21" ht="36" customHeight="1" spans="1:5">
      <c r="A21" s="105" t="s">
        <v>3123</v>
      </c>
      <c r="B21" s="106">
        <f>B22+B23+B24</f>
        <v>487</v>
      </c>
      <c r="C21" s="106">
        <f>C22+C23+C24</f>
        <v>261</v>
      </c>
      <c r="D21" s="107">
        <f t="shared" si="1"/>
        <v>-0.464</v>
      </c>
      <c r="E21" s="108" t="str">
        <f t="shared" si="2"/>
        <v>是</v>
      </c>
    </row>
    <row r="22" ht="36" customHeight="1" spans="1:5">
      <c r="A22" s="109" t="s">
        <v>3116</v>
      </c>
      <c r="B22" s="110">
        <v>487</v>
      </c>
      <c r="C22" s="111">
        <v>261</v>
      </c>
      <c r="D22" s="112">
        <f t="shared" si="1"/>
        <v>-0.464</v>
      </c>
      <c r="E22" s="108" t="str">
        <f t="shared" si="2"/>
        <v>是</v>
      </c>
    </row>
    <row r="23" ht="36" customHeight="1" spans="1:5">
      <c r="A23" s="113" t="s">
        <v>3117</v>
      </c>
      <c r="B23" s="114"/>
      <c r="C23" s="111"/>
      <c r="D23" s="112" t="str">
        <f t="shared" si="1"/>
        <v/>
      </c>
      <c r="E23" s="108" t="str">
        <f t="shared" si="2"/>
        <v>否</v>
      </c>
    </row>
    <row r="24" ht="36" customHeight="1" spans="1:5">
      <c r="A24" s="113" t="s">
        <v>3118</v>
      </c>
      <c r="B24" s="114"/>
      <c r="C24" s="111"/>
      <c r="D24" s="112" t="str">
        <f t="shared" si="1"/>
        <v/>
      </c>
      <c r="E24" s="108" t="str">
        <f t="shared" si="2"/>
        <v>否</v>
      </c>
    </row>
    <row r="25" ht="36" customHeight="1" spans="1:5">
      <c r="A25" s="105" t="s">
        <v>3124</v>
      </c>
      <c r="B25" s="106">
        <f>B26+B27+B28</f>
        <v>7810</v>
      </c>
      <c r="C25" s="106">
        <f>C26+C27+C28</f>
        <v>8599</v>
      </c>
      <c r="D25" s="107">
        <f t="shared" si="1"/>
        <v>0.101</v>
      </c>
      <c r="E25" s="108" t="str">
        <f t="shared" ref="E25:E40" si="4">IF(A25&lt;&gt;"",IF(SUM(B25:C25)&lt;&gt;0,"是","否"),"是")</f>
        <v>是</v>
      </c>
    </row>
    <row r="26" ht="36" customHeight="1" spans="1:5">
      <c r="A26" s="109" t="s">
        <v>3116</v>
      </c>
      <c r="B26" s="110">
        <v>7793</v>
      </c>
      <c r="C26" s="115">
        <v>8592</v>
      </c>
      <c r="D26" s="112">
        <f t="shared" si="1"/>
        <v>0.103</v>
      </c>
      <c r="E26" s="108" t="str">
        <f t="shared" si="4"/>
        <v>是</v>
      </c>
    </row>
    <row r="27" ht="36" customHeight="1" spans="1:5">
      <c r="A27" s="113" t="s">
        <v>3117</v>
      </c>
      <c r="B27" s="114"/>
      <c r="C27" s="111">
        <v>7</v>
      </c>
      <c r="D27" s="112" t="str">
        <f t="shared" si="1"/>
        <v/>
      </c>
      <c r="E27" s="108" t="str">
        <f t="shared" si="4"/>
        <v>是</v>
      </c>
    </row>
    <row r="28" ht="36" customHeight="1" spans="1:5">
      <c r="A28" s="113" t="s">
        <v>3118</v>
      </c>
      <c r="B28" s="114">
        <v>17</v>
      </c>
      <c r="C28" s="111"/>
      <c r="D28" s="112">
        <f t="shared" si="1"/>
        <v>-1</v>
      </c>
      <c r="E28" s="108" t="str">
        <f t="shared" si="4"/>
        <v>是</v>
      </c>
    </row>
    <row r="29" s="95" customFormat="1" ht="36" customHeight="1" spans="1:5">
      <c r="A29" s="105" t="s">
        <v>3125</v>
      </c>
      <c r="B29" s="106">
        <f>B30+B31+B32</f>
        <v>24998</v>
      </c>
      <c r="C29" s="106">
        <f>C30+C31+C32</f>
        <v>32297</v>
      </c>
      <c r="D29" s="107">
        <f t="shared" si="1"/>
        <v>0.292</v>
      </c>
      <c r="E29" s="108" t="str">
        <f t="shared" si="4"/>
        <v>是</v>
      </c>
    </row>
    <row r="30" s="95" customFormat="1" ht="36" customHeight="1" spans="1:5">
      <c r="A30" s="109" t="s">
        <v>3116</v>
      </c>
      <c r="B30" s="110">
        <v>18878</v>
      </c>
      <c r="C30" s="111">
        <v>19338</v>
      </c>
      <c r="D30" s="112">
        <f t="shared" si="1"/>
        <v>0.024</v>
      </c>
      <c r="E30" s="108" t="str">
        <f t="shared" si="4"/>
        <v>是</v>
      </c>
    </row>
    <row r="31" s="95" customFormat="1" ht="36" customHeight="1" spans="1:5">
      <c r="A31" s="113" t="s">
        <v>3117</v>
      </c>
      <c r="B31" s="114">
        <v>6120</v>
      </c>
      <c r="C31" s="111">
        <v>12959</v>
      </c>
      <c r="D31" s="112">
        <f t="shared" si="1"/>
        <v>1.117</v>
      </c>
      <c r="E31" s="108" t="str">
        <f t="shared" si="4"/>
        <v>是</v>
      </c>
    </row>
    <row r="32" s="95" customFormat="1" ht="36" customHeight="1" spans="1:5">
      <c r="A32" s="113" t="s">
        <v>3118</v>
      </c>
      <c r="B32" s="114"/>
      <c r="C32" s="111"/>
      <c r="D32" s="112" t="str">
        <f t="shared" si="1"/>
        <v/>
      </c>
      <c r="E32" s="108"/>
    </row>
    <row r="33" s="95" customFormat="1" ht="36" customHeight="1" spans="1:5">
      <c r="A33" s="116" t="s">
        <v>3126</v>
      </c>
      <c r="B33" s="106">
        <f t="shared" ref="B33:C36" si="5">B4+B9+B13+B17+B21+B25+B29</f>
        <v>80509</v>
      </c>
      <c r="C33" s="106">
        <f t="shared" si="5"/>
        <v>88365</v>
      </c>
      <c r="D33" s="107">
        <f t="shared" si="1"/>
        <v>0.098</v>
      </c>
      <c r="E33" s="108" t="str">
        <f t="shared" si="4"/>
        <v>是</v>
      </c>
    </row>
    <row r="34" s="95" customFormat="1" ht="36" customHeight="1" spans="1:5">
      <c r="A34" s="109" t="s">
        <v>3127</v>
      </c>
      <c r="B34" s="117">
        <f t="shared" si="5"/>
        <v>56736</v>
      </c>
      <c r="C34" s="117">
        <f t="shared" si="5"/>
        <v>60714</v>
      </c>
      <c r="D34" s="112">
        <f t="shared" si="1"/>
        <v>0.07</v>
      </c>
      <c r="E34" s="108" t="str">
        <f t="shared" si="4"/>
        <v>是</v>
      </c>
    </row>
    <row r="35" s="95" customFormat="1" ht="36" customHeight="1" spans="1:5">
      <c r="A35" s="113" t="s">
        <v>3117</v>
      </c>
      <c r="B35" s="117">
        <f t="shared" si="5"/>
        <v>23441</v>
      </c>
      <c r="C35" s="117">
        <f t="shared" si="5"/>
        <v>27569</v>
      </c>
      <c r="D35" s="112">
        <f t="shared" si="1"/>
        <v>0.176</v>
      </c>
      <c r="E35" s="108" t="str">
        <f t="shared" si="4"/>
        <v>是</v>
      </c>
    </row>
    <row r="36" s="95" customFormat="1" ht="36" customHeight="1" spans="1:5">
      <c r="A36" s="113" t="s">
        <v>3118</v>
      </c>
      <c r="B36" s="117">
        <f t="shared" si="5"/>
        <v>332</v>
      </c>
      <c r="C36" s="117">
        <f t="shared" si="5"/>
        <v>82</v>
      </c>
      <c r="D36" s="112">
        <f t="shared" si="1"/>
        <v>-0.753</v>
      </c>
      <c r="E36" s="108" t="str">
        <f t="shared" si="4"/>
        <v>是</v>
      </c>
    </row>
    <row r="37" ht="36" customHeight="1" spans="1:5">
      <c r="A37" s="113" t="s">
        <v>3128</v>
      </c>
      <c r="B37" s="118">
        <f>B8</f>
        <v>0</v>
      </c>
      <c r="C37" s="118">
        <f>C8</f>
        <v>0</v>
      </c>
      <c r="D37" s="107" t="str">
        <f t="shared" si="1"/>
        <v/>
      </c>
      <c r="E37" s="108" t="str">
        <f t="shared" si="4"/>
        <v>否</v>
      </c>
    </row>
    <row r="38" ht="36" customHeight="1" spans="1:5">
      <c r="A38" s="119" t="s">
        <v>3129</v>
      </c>
      <c r="B38" s="106"/>
      <c r="C38" s="106"/>
      <c r="D38" s="107" t="str">
        <f t="shared" si="1"/>
        <v/>
      </c>
      <c r="E38" s="108" t="str">
        <f t="shared" si="4"/>
        <v>否</v>
      </c>
    </row>
    <row r="39" ht="36" customHeight="1" spans="1:5">
      <c r="A39" s="120" t="s">
        <v>3130</v>
      </c>
      <c r="B39" s="106"/>
      <c r="C39" s="106"/>
      <c r="D39" s="107" t="str">
        <f t="shared" si="1"/>
        <v/>
      </c>
      <c r="E39" s="108" t="str">
        <f t="shared" si="4"/>
        <v>否</v>
      </c>
    </row>
    <row r="40" ht="36" customHeight="1" spans="1:5">
      <c r="A40" s="116" t="s">
        <v>3131</v>
      </c>
      <c r="B40" s="106">
        <f>B33+B38+B39</f>
        <v>80509</v>
      </c>
      <c r="C40" s="106">
        <f t="shared" ref="C40:D40" si="6">C33+C38+C39</f>
        <v>88365</v>
      </c>
      <c r="D40" s="107">
        <f t="shared" si="1"/>
        <v>0.098</v>
      </c>
      <c r="E40" s="108" t="str">
        <f t="shared" si="4"/>
        <v>是</v>
      </c>
    </row>
    <row r="41" spans="2:3">
      <c r="B41" s="121"/>
      <c r="C41" s="121"/>
    </row>
    <row r="42" spans="2:3">
      <c r="B42" s="121"/>
      <c r="C42" s="121"/>
    </row>
    <row r="43" spans="2:3">
      <c r="B43" s="121"/>
      <c r="C43" s="121"/>
    </row>
    <row r="44" spans="2:3">
      <c r="B44" s="121"/>
      <c r="C44" s="121"/>
    </row>
  </sheetData>
  <autoFilter ref="A1:E40">
    <extLst/>
  </autoFilter>
  <mergeCells count="1">
    <mergeCell ref="A1:D1"/>
  </mergeCells>
  <conditionalFormatting sqref="E15:E18">
    <cfRule type="cellIs" dxfId="3" priority="1" stopIfTrue="1" operator="lessThanOrEqual">
      <formula>-1</formula>
    </cfRule>
  </conditionalFormatting>
  <conditionalFormatting sqref="E25:E40">
    <cfRule type="cellIs" dxfId="3" priority="3" stopIfTrue="1" operator="lessThanOrEqual">
      <formula>-1</formula>
    </cfRule>
  </conditionalFormatting>
  <conditionalFormatting sqref="E4:E14 E19:E24">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048576"/>
  <sheetViews>
    <sheetView showGridLines="0" showZeros="0" view="pageBreakPreview" zoomScale="85" zoomScaleNormal="100" workbookViewId="0">
      <pane ySplit="1" topLeftCell="A2" activePane="bottomLeft" state="frozen"/>
      <selection/>
      <selection pane="bottomLeft" activeCell="A1" sqref="A1:D1"/>
    </sheetView>
  </sheetViews>
  <sheetFormatPr defaultColWidth="9" defaultRowHeight="14.25" outlineLevelCol="4"/>
  <cols>
    <col min="1" max="1" width="50.75" style="94" customWidth="1"/>
    <col min="2" max="2" width="17.75" style="96" customWidth="1"/>
    <col min="3" max="3" width="18.25" style="96" customWidth="1"/>
    <col min="4" max="4" width="25.1333333333333" style="96" customWidth="1"/>
    <col min="5" max="5" width="5.38333333333333" style="94" customWidth="1"/>
    <col min="6" max="16384" width="9" style="94"/>
  </cols>
  <sheetData>
    <row r="1" s="94" customFormat="1" ht="45" customHeight="1" spans="1:4">
      <c r="A1" s="97" t="s">
        <v>3132</v>
      </c>
      <c r="B1" s="97"/>
      <c r="C1" s="97"/>
      <c r="D1" s="97"/>
    </row>
    <row r="2" s="122" customFormat="1" ht="20.1" customHeight="1" spans="1:4">
      <c r="A2" s="124"/>
      <c r="B2" s="125"/>
      <c r="C2" s="126"/>
      <c r="D2" s="127" t="s">
        <v>2</v>
      </c>
    </row>
    <row r="3" s="94" customFormat="1" ht="45" customHeight="1" spans="1:5">
      <c r="A3" s="128" t="s">
        <v>3095</v>
      </c>
      <c r="B3" s="103" t="s">
        <v>5</v>
      </c>
      <c r="C3" s="103" t="s">
        <v>6</v>
      </c>
      <c r="D3" s="103" t="s">
        <v>7</v>
      </c>
      <c r="E3" s="122" t="s">
        <v>8</v>
      </c>
    </row>
    <row r="4" s="94" customFormat="1" ht="36" customHeight="1" spans="1:5">
      <c r="A4" s="129" t="s">
        <v>3096</v>
      </c>
      <c r="B4" s="130">
        <v>20363</v>
      </c>
      <c r="C4" s="130">
        <v>20121</v>
      </c>
      <c r="D4" s="107">
        <v>-0.012</v>
      </c>
      <c r="E4" s="131" t="s">
        <v>3133</v>
      </c>
    </row>
    <row r="5" s="94" customFormat="1" ht="36" customHeight="1" spans="1:5">
      <c r="A5" s="132" t="s">
        <v>3097</v>
      </c>
      <c r="B5" s="133">
        <v>8432</v>
      </c>
      <c r="C5" s="134">
        <v>7371</v>
      </c>
      <c r="D5" s="112">
        <v>-0.126</v>
      </c>
      <c r="E5" s="131"/>
    </row>
    <row r="6" s="94" customFormat="1" ht="36" customHeight="1" spans="1:5">
      <c r="A6" s="132" t="s">
        <v>3098</v>
      </c>
      <c r="B6" s="135">
        <v>11</v>
      </c>
      <c r="C6" s="134">
        <v>10</v>
      </c>
      <c r="D6" s="112">
        <v>-0.091</v>
      </c>
      <c r="E6" s="131"/>
    </row>
    <row r="7" s="94" customFormat="1" ht="36" customHeight="1" spans="1:5">
      <c r="A7" s="132" t="s">
        <v>3099</v>
      </c>
      <c r="B7" s="135"/>
      <c r="C7" s="134"/>
      <c r="D7" s="112" t="s">
        <v>3134</v>
      </c>
      <c r="E7" s="131"/>
    </row>
    <row r="8" s="94" customFormat="1" ht="36" customHeight="1" spans="1:5">
      <c r="A8" s="136" t="s">
        <v>3100</v>
      </c>
      <c r="B8" s="135"/>
      <c r="C8" s="134"/>
      <c r="D8" s="112" t="s">
        <v>3134</v>
      </c>
      <c r="E8" s="131"/>
    </row>
    <row r="9" s="94" customFormat="1" ht="36" customHeight="1" spans="1:5">
      <c r="A9" s="136" t="s">
        <v>3101</v>
      </c>
      <c r="B9" s="135">
        <v>11920</v>
      </c>
      <c r="C9" s="134">
        <v>12544</v>
      </c>
      <c r="D9" s="112">
        <v>0.052</v>
      </c>
      <c r="E9" s="131"/>
    </row>
    <row r="10" s="94" customFormat="1" ht="36" customHeight="1" spans="1:5">
      <c r="A10" s="136" t="s">
        <v>3102</v>
      </c>
      <c r="B10" s="135"/>
      <c r="C10" s="134">
        <v>196</v>
      </c>
      <c r="D10" s="112" t="s">
        <v>3134</v>
      </c>
      <c r="E10" s="131"/>
    </row>
    <row r="11" s="94" customFormat="1" ht="36" customHeight="1" spans="1:5">
      <c r="A11" s="129" t="s">
        <v>3103</v>
      </c>
      <c r="B11" s="130">
        <v>13038</v>
      </c>
      <c r="C11" s="130">
        <v>22131</v>
      </c>
      <c r="D11" s="107">
        <v>0.697</v>
      </c>
      <c r="E11" s="131"/>
    </row>
    <row r="12" s="94" customFormat="1" ht="36" customHeight="1" spans="1:5">
      <c r="A12" s="132" t="s">
        <v>3097</v>
      </c>
      <c r="B12" s="133">
        <v>11438</v>
      </c>
      <c r="C12" s="134">
        <v>20613</v>
      </c>
      <c r="D12" s="112">
        <v>0.802</v>
      </c>
      <c r="E12" s="131"/>
    </row>
    <row r="13" s="94" customFormat="1" ht="36" customHeight="1" spans="1:5">
      <c r="A13" s="132" t="s">
        <v>3098</v>
      </c>
      <c r="B13" s="135">
        <v>154</v>
      </c>
      <c r="C13" s="134">
        <v>165</v>
      </c>
      <c r="D13" s="112">
        <v>0.071</v>
      </c>
      <c r="E13" s="131"/>
    </row>
    <row r="14" s="94" customFormat="1" ht="36" customHeight="1" spans="1:5">
      <c r="A14" s="132" t="s">
        <v>3099</v>
      </c>
      <c r="B14" s="135">
        <v>1269</v>
      </c>
      <c r="C14" s="134">
        <v>1269</v>
      </c>
      <c r="D14" s="112">
        <v>0</v>
      </c>
      <c r="E14" s="131"/>
    </row>
    <row r="15" s="94" customFormat="1" ht="36" customHeight="1" spans="1:5">
      <c r="A15" s="136" t="s">
        <v>3100</v>
      </c>
      <c r="B15" s="135"/>
      <c r="C15" s="134"/>
      <c r="D15" s="112" t="s">
        <v>3134</v>
      </c>
      <c r="E15" s="131"/>
    </row>
    <row r="16" s="94" customFormat="1" ht="36" customHeight="1" spans="1:5">
      <c r="A16" s="136" t="s">
        <v>3101</v>
      </c>
      <c r="B16" s="135">
        <v>177</v>
      </c>
      <c r="C16" s="134"/>
      <c r="D16" s="112">
        <v>-1</v>
      </c>
      <c r="E16" s="131"/>
    </row>
    <row r="17" s="94" customFormat="1" ht="36" customHeight="1" spans="1:5">
      <c r="A17" s="136" t="s">
        <v>3102</v>
      </c>
      <c r="B17" s="135"/>
      <c r="C17" s="134">
        <v>84</v>
      </c>
      <c r="D17" s="112" t="s">
        <v>3134</v>
      </c>
      <c r="E17" s="131"/>
    </row>
    <row r="18" s="94" customFormat="1" ht="36" customHeight="1" spans="1:5">
      <c r="A18" s="129" t="s">
        <v>3104</v>
      </c>
      <c r="B18" s="130">
        <v>1230</v>
      </c>
      <c r="C18" s="130">
        <v>1956</v>
      </c>
      <c r="D18" s="107">
        <v>0.59</v>
      </c>
      <c r="E18" s="131"/>
    </row>
    <row r="19" s="94" customFormat="1" ht="36" customHeight="1" spans="1:5">
      <c r="A19" s="132" t="s">
        <v>3097</v>
      </c>
      <c r="B19" s="133">
        <v>858</v>
      </c>
      <c r="C19" s="134">
        <v>455</v>
      </c>
      <c r="D19" s="112">
        <v>-0.47</v>
      </c>
      <c r="E19" s="131"/>
    </row>
    <row r="20" s="94" customFormat="1" ht="36" customHeight="1" spans="1:5">
      <c r="A20" s="132" t="s">
        <v>3098</v>
      </c>
      <c r="B20" s="135">
        <v>1</v>
      </c>
      <c r="C20" s="134">
        <v>1</v>
      </c>
      <c r="D20" s="112">
        <v>0</v>
      </c>
      <c r="E20" s="131"/>
    </row>
    <row r="21" s="94" customFormat="1" ht="36" customHeight="1" spans="1:5">
      <c r="A21" s="132" t="s">
        <v>3099</v>
      </c>
      <c r="B21" s="137"/>
      <c r="C21" s="134"/>
      <c r="D21" s="112" t="s">
        <v>3134</v>
      </c>
      <c r="E21" s="131"/>
    </row>
    <row r="22" s="94" customFormat="1" ht="36" customHeight="1" spans="1:5">
      <c r="A22" s="136" t="s">
        <v>3100</v>
      </c>
      <c r="B22" s="135"/>
      <c r="C22" s="134"/>
      <c r="D22" s="112" t="s">
        <v>3134</v>
      </c>
      <c r="E22" s="131"/>
    </row>
    <row r="23" s="94" customFormat="1" ht="36" customHeight="1" spans="1:5">
      <c r="A23" s="136" t="s">
        <v>3101</v>
      </c>
      <c r="B23" s="135">
        <v>371</v>
      </c>
      <c r="C23" s="134">
        <v>1500</v>
      </c>
      <c r="D23" s="112">
        <v>3.043</v>
      </c>
      <c r="E23" s="131"/>
    </row>
    <row r="24" s="94" customFormat="1" ht="36" customHeight="1" spans="1:5">
      <c r="A24" s="136" t="s">
        <v>3102</v>
      </c>
      <c r="B24" s="135"/>
      <c r="C24" s="134"/>
      <c r="D24" s="112" t="s">
        <v>3134</v>
      </c>
      <c r="E24" s="131"/>
    </row>
    <row r="25" s="94" customFormat="1" ht="36" customHeight="1" spans="1:5">
      <c r="A25" s="129" t="s">
        <v>3105</v>
      </c>
      <c r="B25" s="130">
        <v>13231</v>
      </c>
      <c r="C25" s="130">
        <v>11320</v>
      </c>
      <c r="D25" s="107">
        <v>-0.144</v>
      </c>
      <c r="E25" s="131"/>
    </row>
    <row r="26" s="94" customFormat="1" ht="36" customHeight="1" spans="1:5">
      <c r="A26" s="132" t="s">
        <v>3097</v>
      </c>
      <c r="B26" s="133">
        <v>10829</v>
      </c>
      <c r="C26" s="134">
        <v>8723</v>
      </c>
      <c r="D26" s="112">
        <v>-0.194</v>
      </c>
      <c r="E26" s="131"/>
    </row>
    <row r="27" s="94" customFormat="1" ht="36" customHeight="1" spans="1:5">
      <c r="A27" s="132" t="s">
        <v>3098</v>
      </c>
      <c r="B27" s="135">
        <v>101</v>
      </c>
      <c r="C27" s="134">
        <v>97</v>
      </c>
      <c r="D27" s="112">
        <v>-0.04</v>
      </c>
      <c r="E27" s="131"/>
    </row>
    <row r="28" s="94" customFormat="1" ht="36" customHeight="1" spans="1:5">
      <c r="A28" s="132" t="s">
        <v>3099</v>
      </c>
      <c r="B28" s="135"/>
      <c r="C28" s="134"/>
      <c r="D28" s="112" t="s">
        <v>3134</v>
      </c>
      <c r="E28" s="131"/>
    </row>
    <row r="29" s="94" customFormat="1" ht="36" customHeight="1" spans="1:5">
      <c r="A29" s="136" t="s">
        <v>3100</v>
      </c>
      <c r="B29" s="135"/>
      <c r="C29" s="134"/>
      <c r="D29" s="112" t="s">
        <v>3134</v>
      </c>
      <c r="E29" s="131"/>
    </row>
    <row r="30" s="94" customFormat="1" ht="36" customHeight="1" spans="1:5">
      <c r="A30" s="136" t="s">
        <v>3101</v>
      </c>
      <c r="B30" s="135">
        <v>2301</v>
      </c>
      <c r="C30" s="134">
        <v>2500</v>
      </c>
      <c r="D30" s="112">
        <v>0.086</v>
      </c>
      <c r="E30" s="131" t="s">
        <v>3133</v>
      </c>
    </row>
    <row r="31" s="94" customFormat="1" ht="36" customHeight="1" spans="1:5">
      <c r="A31" s="136" t="s">
        <v>3102</v>
      </c>
      <c r="B31" s="135"/>
      <c r="C31" s="134"/>
      <c r="D31" s="112" t="s">
        <v>3134</v>
      </c>
      <c r="E31" s="131" t="s">
        <v>3135</v>
      </c>
    </row>
    <row r="32" s="95" customFormat="1" ht="36" customHeight="1" spans="1:5">
      <c r="A32" s="129" t="s">
        <v>3106</v>
      </c>
      <c r="B32" s="130">
        <v>487</v>
      </c>
      <c r="C32" s="130">
        <v>261</v>
      </c>
      <c r="D32" s="107">
        <v>-0.464</v>
      </c>
      <c r="E32" s="131" t="s">
        <v>3133</v>
      </c>
    </row>
    <row r="33" s="94" customFormat="1" ht="36" customHeight="1" spans="1:5">
      <c r="A33" s="132" t="s">
        <v>3097</v>
      </c>
      <c r="B33" s="133"/>
      <c r="C33" s="134"/>
      <c r="D33" s="107" t="s">
        <v>3134</v>
      </c>
      <c r="E33" s="131" t="s">
        <v>3135</v>
      </c>
    </row>
    <row r="34" s="94" customFormat="1" ht="36" customHeight="1" spans="1:5">
      <c r="A34" s="132" t="s">
        <v>3098</v>
      </c>
      <c r="B34" s="135"/>
      <c r="C34" s="134"/>
      <c r="D34" s="112" t="s">
        <v>3134</v>
      </c>
      <c r="E34" s="131" t="s">
        <v>3135</v>
      </c>
    </row>
    <row r="35" s="94" customFormat="1" ht="36" customHeight="1" spans="1:5">
      <c r="A35" s="132" t="s">
        <v>3099</v>
      </c>
      <c r="B35" s="135"/>
      <c r="C35" s="134"/>
      <c r="D35" s="112" t="s">
        <v>3134</v>
      </c>
      <c r="E35" s="131" t="s">
        <v>3135</v>
      </c>
    </row>
    <row r="36" s="94" customFormat="1" ht="36" customHeight="1" spans="1:5">
      <c r="A36" s="136" t="s">
        <v>3100</v>
      </c>
      <c r="B36" s="135"/>
      <c r="C36" s="134"/>
      <c r="D36" s="112" t="s">
        <v>3134</v>
      </c>
      <c r="E36" s="131" t="s">
        <v>3135</v>
      </c>
    </row>
    <row r="37" s="94" customFormat="1" ht="36" customHeight="1" spans="1:5">
      <c r="A37" s="136" t="s">
        <v>3101</v>
      </c>
      <c r="B37" s="135">
        <v>487</v>
      </c>
      <c r="C37" s="134">
        <v>261</v>
      </c>
      <c r="D37" s="112">
        <v>-0.464</v>
      </c>
      <c r="E37" s="131" t="s">
        <v>3133</v>
      </c>
    </row>
    <row r="38" s="94" customFormat="1" ht="36" customHeight="1" spans="1:5">
      <c r="A38" s="136" t="s">
        <v>3102</v>
      </c>
      <c r="B38" s="135"/>
      <c r="C38" s="134"/>
      <c r="D38" s="112" t="s">
        <v>3134</v>
      </c>
      <c r="E38" s="131" t="s">
        <v>3135</v>
      </c>
    </row>
    <row r="39" s="94" customFormat="1" ht="36" customHeight="1" spans="1:5">
      <c r="A39" s="129" t="s">
        <v>3107</v>
      </c>
      <c r="B39" s="130">
        <v>5840</v>
      </c>
      <c r="C39" s="130">
        <v>12615</v>
      </c>
      <c r="D39" s="107">
        <v>1.16</v>
      </c>
      <c r="E39" s="131" t="s">
        <v>3133</v>
      </c>
    </row>
    <row r="40" s="94" customFormat="1" ht="36" customHeight="1" spans="1:5">
      <c r="A40" s="132" t="s">
        <v>3098</v>
      </c>
      <c r="B40" s="135">
        <v>11</v>
      </c>
      <c r="C40" s="134">
        <v>7</v>
      </c>
      <c r="D40" s="112">
        <v>-0.364</v>
      </c>
      <c r="E40" s="131" t="s">
        <v>3133</v>
      </c>
    </row>
    <row r="41" s="94" customFormat="1" ht="36" customHeight="1" spans="1:5">
      <c r="A41" s="132" t="s">
        <v>3099</v>
      </c>
      <c r="B41" s="135">
        <v>2449</v>
      </c>
      <c r="C41" s="134">
        <v>8779</v>
      </c>
      <c r="D41" s="112">
        <v>2.585</v>
      </c>
      <c r="E41" s="131" t="s">
        <v>3133</v>
      </c>
    </row>
    <row r="42" s="94" customFormat="1" ht="36" customHeight="1" spans="1:5">
      <c r="A42" s="136" t="s">
        <v>3100</v>
      </c>
      <c r="B42" s="135"/>
      <c r="C42" s="134">
        <v>421</v>
      </c>
      <c r="D42" s="112" t="s">
        <v>3134</v>
      </c>
      <c r="E42" s="131" t="s">
        <v>3133</v>
      </c>
    </row>
    <row r="43" s="94" customFormat="1" ht="36" customHeight="1" spans="1:5">
      <c r="A43" s="136" t="s">
        <v>3101</v>
      </c>
      <c r="B43" s="135">
        <v>56</v>
      </c>
      <c r="C43" s="134"/>
      <c r="D43" s="112">
        <v>-1</v>
      </c>
      <c r="E43" s="131" t="s">
        <v>3133</v>
      </c>
    </row>
    <row r="44" s="94" customFormat="1" ht="36" customHeight="1" spans="1:5">
      <c r="A44" s="136" t="s">
        <v>3102</v>
      </c>
      <c r="B44" s="135"/>
      <c r="C44" s="134">
        <v>45</v>
      </c>
      <c r="D44" s="107" t="s">
        <v>3134</v>
      </c>
      <c r="E44" s="131" t="s">
        <v>3133</v>
      </c>
    </row>
    <row r="45" s="94" customFormat="1" ht="36" customHeight="1" spans="1:5">
      <c r="A45" s="129" t="s">
        <v>3108</v>
      </c>
      <c r="B45" s="130">
        <v>27165</v>
      </c>
      <c r="C45" s="130">
        <v>32609</v>
      </c>
      <c r="D45" s="107">
        <v>0.2</v>
      </c>
      <c r="E45" s="131" t="s">
        <v>3133</v>
      </c>
    </row>
    <row r="46" s="94" customFormat="1" ht="36" customHeight="1" spans="1:5">
      <c r="A46" s="132" t="s">
        <v>3097</v>
      </c>
      <c r="B46" s="133">
        <v>11204</v>
      </c>
      <c r="C46" s="134">
        <v>12350</v>
      </c>
      <c r="D46" s="112">
        <v>0.102</v>
      </c>
      <c r="E46" s="131" t="s">
        <v>3133</v>
      </c>
    </row>
    <row r="47" s="94" customFormat="1" ht="36" customHeight="1" spans="1:5">
      <c r="A47" s="132" t="s">
        <v>3098</v>
      </c>
      <c r="B47" s="135">
        <v>25</v>
      </c>
      <c r="C47" s="134">
        <v>29</v>
      </c>
      <c r="D47" s="112">
        <v>0.16</v>
      </c>
      <c r="E47" s="131" t="s">
        <v>3133</v>
      </c>
    </row>
    <row r="48" s="94" customFormat="1" ht="36" customHeight="1" spans="1:5">
      <c r="A48" s="132" t="s">
        <v>3099</v>
      </c>
      <c r="B48" s="135">
        <v>690</v>
      </c>
      <c r="C48" s="134">
        <v>577</v>
      </c>
      <c r="D48" s="112">
        <v>-0.164</v>
      </c>
      <c r="E48" s="131" t="s">
        <v>3133</v>
      </c>
    </row>
    <row r="49" s="94" customFormat="1" ht="36" customHeight="1" spans="1:5">
      <c r="A49" s="136" t="s">
        <v>3100</v>
      </c>
      <c r="B49" s="135"/>
      <c r="C49" s="134"/>
      <c r="D49" s="112" t="s">
        <v>3134</v>
      </c>
      <c r="E49" s="131" t="s">
        <v>3135</v>
      </c>
    </row>
    <row r="50" s="94" customFormat="1" ht="36" customHeight="1" spans="1:5">
      <c r="A50" s="136" t="s">
        <v>3101</v>
      </c>
      <c r="B50" s="135">
        <v>15246</v>
      </c>
      <c r="C50" s="134">
        <v>19653</v>
      </c>
      <c r="D50" s="112">
        <v>0.289</v>
      </c>
      <c r="E50" s="131" t="s">
        <v>3133</v>
      </c>
    </row>
    <row r="51" s="94" customFormat="1" ht="36" customHeight="1" spans="1:5">
      <c r="A51" s="136" t="s">
        <v>3102</v>
      </c>
      <c r="B51" s="135"/>
      <c r="C51" s="134"/>
      <c r="D51" s="112" t="s">
        <v>3134</v>
      </c>
      <c r="E51" s="131" t="s">
        <v>3135</v>
      </c>
    </row>
    <row r="52" s="94" customFormat="1" ht="36" customHeight="1" spans="1:5">
      <c r="A52" s="116" t="s">
        <v>3136</v>
      </c>
      <c r="B52" s="130">
        <v>81354</v>
      </c>
      <c r="C52" s="130">
        <v>101013</v>
      </c>
      <c r="D52" s="107">
        <v>0.242</v>
      </c>
      <c r="E52" s="131" t="s">
        <v>3133</v>
      </c>
    </row>
    <row r="53" s="94" customFormat="1" ht="36" customHeight="1" spans="1:5">
      <c r="A53" s="132" t="s">
        <v>3097</v>
      </c>
      <c r="B53" s="118">
        <v>46085</v>
      </c>
      <c r="C53" s="118">
        <v>52875</v>
      </c>
      <c r="D53" s="112">
        <v>0.147</v>
      </c>
      <c r="E53" s="131" t="s">
        <v>3133</v>
      </c>
    </row>
    <row r="54" s="94" customFormat="1" ht="36" customHeight="1" spans="1:5">
      <c r="A54" s="132" t="s">
        <v>3098</v>
      </c>
      <c r="B54" s="118">
        <v>303</v>
      </c>
      <c r="C54" s="118">
        <v>309</v>
      </c>
      <c r="D54" s="112">
        <v>0.02</v>
      </c>
      <c r="E54" s="131" t="s">
        <v>3133</v>
      </c>
    </row>
    <row r="55" s="94" customFormat="1" ht="36" customHeight="1" spans="1:5">
      <c r="A55" s="132" t="s">
        <v>3099</v>
      </c>
      <c r="B55" s="118">
        <v>4408</v>
      </c>
      <c r="C55" s="118">
        <v>10625</v>
      </c>
      <c r="D55" s="112">
        <v>1.41</v>
      </c>
      <c r="E55" s="131" t="s">
        <v>3133</v>
      </c>
    </row>
    <row r="56" s="94" customFormat="1" ht="36" customHeight="1" spans="1:5">
      <c r="A56" s="136" t="s">
        <v>3100</v>
      </c>
      <c r="B56" s="118">
        <v>0</v>
      </c>
      <c r="C56" s="118">
        <v>421</v>
      </c>
      <c r="D56" s="112" t="s">
        <v>3134</v>
      </c>
      <c r="E56" s="131" t="s">
        <v>3133</v>
      </c>
    </row>
    <row r="57" s="94" customFormat="1" ht="36" customHeight="1" spans="1:5">
      <c r="A57" s="136" t="s">
        <v>3101</v>
      </c>
      <c r="B57" s="118">
        <v>30558</v>
      </c>
      <c r="C57" s="118">
        <v>36458</v>
      </c>
      <c r="D57" s="112">
        <v>0.193</v>
      </c>
      <c r="E57" s="131" t="s">
        <v>3133</v>
      </c>
    </row>
    <row r="58" s="94" customFormat="1" ht="36" customHeight="1" spans="1:5">
      <c r="A58" s="136" t="s">
        <v>3102</v>
      </c>
      <c r="B58" s="118">
        <v>0</v>
      </c>
      <c r="C58" s="118">
        <v>325</v>
      </c>
      <c r="D58" s="107" t="s">
        <v>3134</v>
      </c>
      <c r="E58" s="131" t="s">
        <v>3133</v>
      </c>
    </row>
    <row r="59" s="94" customFormat="1" ht="36" customHeight="1" spans="1:5">
      <c r="A59" s="120" t="s">
        <v>3110</v>
      </c>
      <c r="B59" s="138"/>
      <c r="C59" s="138"/>
      <c r="D59" s="107"/>
      <c r="E59" s="131" t="s">
        <v>3135</v>
      </c>
    </row>
    <row r="60" s="94" customFormat="1" ht="36" customHeight="1" spans="1:5">
      <c r="A60" s="139" t="s">
        <v>3111</v>
      </c>
      <c r="B60" s="138"/>
      <c r="C60" s="140"/>
      <c r="D60" s="107"/>
      <c r="E60" s="131" t="s">
        <v>3135</v>
      </c>
    </row>
    <row r="61" s="94" customFormat="1" ht="36" customHeight="1" spans="1:5">
      <c r="A61" s="116" t="s">
        <v>3112</v>
      </c>
      <c r="B61" s="138">
        <v>81354</v>
      </c>
      <c r="C61" s="138">
        <v>101013</v>
      </c>
      <c r="D61" s="107">
        <v>0.242</v>
      </c>
      <c r="E61" s="131" t="s">
        <v>3133</v>
      </c>
    </row>
    <row r="62" s="94" customFormat="1" spans="2:4">
      <c r="B62" s="121"/>
      <c r="C62" s="121"/>
      <c r="D62" s="96"/>
    </row>
    <row r="63" s="94" customFormat="1" spans="2:4">
      <c r="B63" s="121"/>
      <c r="C63" s="121"/>
      <c r="D63" s="96"/>
    </row>
    <row r="64" s="94" customFormat="1" spans="2:4">
      <c r="B64" s="121"/>
      <c r="C64" s="121"/>
      <c r="D64" s="96"/>
    </row>
    <row r="65" s="94" customFormat="1" spans="2:4">
      <c r="B65" s="121"/>
      <c r="C65" s="121"/>
      <c r="D65" s="96"/>
    </row>
    <row r="1048576" s="123" customFormat="1" spans="2:4">
      <c r="B1048576" s="141"/>
      <c r="C1048576" s="141"/>
      <c r="D1048576" s="141"/>
    </row>
  </sheetData>
  <mergeCells count="1">
    <mergeCell ref="A1:D1"/>
  </mergeCells>
  <conditionalFormatting sqref="C12">
    <cfRule type="cellIs" dxfId="3" priority="17" stopIfTrue="1" operator="lessThanOrEqual">
      <formula>-1</formula>
    </cfRule>
  </conditionalFormatting>
  <conditionalFormatting sqref="C14">
    <cfRule type="cellIs" dxfId="3" priority="15" stopIfTrue="1" operator="lessThanOrEqual">
      <formula>-1</formula>
    </cfRule>
  </conditionalFormatting>
  <conditionalFormatting sqref="C38">
    <cfRule type="cellIs" dxfId="3" priority="10" stopIfTrue="1" operator="lessThanOrEqual">
      <formula>-1</formula>
    </cfRule>
  </conditionalFormatting>
  <conditionalFormatting sqref="C51">
    <cfRule type="cellIs" dxfId="3" priority="6" stopIfTrue="1" operator="lessThanOrEqual">
      <formula>-1</formula>
    </cfRule>
  </conditionalFormatting>
  <conditionalFormatting sqref="C5:C7">
    <cfRule type="cellIs" dxfId="3" priority="19" stopIfTrue="1" operator="lessThanOrEqual">
      <formula>-1</formula>
    </cfRule>
  </conditionalFormatting>
  <conditionalFormatting sqref="C6:C7">
    <cfRule type="cellIs" dxfId="3" priority="18" stopIfTrue="1" operator="lessThanOrEqual">
      <formula>-1</formula>
    </cfRule>
  </conditionalFormatting>
  <conditionalFormatting sqref="C13:C14">
    <cfRule type="cellIs" dxfId="3" priority="16" stopIfTrue="1" operator="lessThanOrEqual">
      <formula>-1</formula>
    </cfRule>
  </conditionalFormatting>
  <conditionalFormatting sqref="C15:C21">
    <cfRule type="cellIs" dxfId="3" priority="1" stopIfTrue="1" operator="lessThanOrEqual">
      <formula>-1</formula>
    </cfRule>
  </conditionalFormatting>
  <conditionalFormatting sqref="C19:C21">
    <cfRule type="cellIs" dxfId="3" priority="14" stopIfTrue="1" operator="lessThanOrEqual">
      <formula>-1</formula>
    </cfRule>
  </conditionalFormatting>
  <conditionalFormatting sqref="C20:C24">
    <cfRule type="cellIs" dxfId="3" priority="13" stopIfTrue="1" operator="lessThanOrEqual">
      <formula>-1</formula>
    </cfRule>
  </conditionalFormatting>
  <conditionalFormatting sqref="C26:C31">
    <cfRule type="cellIs" dxfId="3" priority="4" stopIfTrue="1" operator="lessThanOrEqual">
      <formula>-1</formula>
    </cfRule>
    <cfRule type="cellIs" dxfId="3" priority="2" stopIfTrue="1" operator="lessThanOrEqual">
      <formula>-1</formula>
    </cfRule>
  </conditionalFormatting>
  <conditionalFormatting sqref="C33:C35">
    <cfRule type="cellIs" dxfId="3" priority="12" stopIfTrue="1" operator="lessThanOrEqual">
      <formula>-1</formula>
    </cfRule>
  </conditionalFormatting>
  <conditionalFormatting sqref="C40:C42">
    <cfRule type="cellIs" dxfId="3" priority="9" stopIfTrue="1" operator="lessThanOrEqual">
      <formula>-1</formula>
    </cfRule>
  </conditionalFormatting>
  <conditionalFormatting sqref="C43:C44">
    <cfRule type="cellIs" dxfId="3" priority="3" stopIfTrue="1" operator="lessThanOrEqual">
      <formula>-1</formula>
    </cfRule>
  </conditionalFormatting>
  <conditionalFormatting sqref="C46:C52">
    <cfRule type="cellIs" dxfId="3" priority="8" stopIfTrue="1" operator="lessThanOrEqual">
      <formula>-1</formula>
    </cfRule>
  </conditionalFormatting>
  <conditionalFormatting sqref="C50:C52">
    <cfRule type="cellIs" dxfId="3" priority="7" stopIfTrue="1" operator="lessThanOrEqual">
      <formula>-1</formula>
    </cfRule>
  </conditionalFormatting>
  <conditionalFormatting sqref="E4:E39 C8:C11 E40:E61">
    <cfRule type="cellIs" dxfId="3" priority="20" stopIfTrue="1" operator="lessThanOrEqual">
      <formula>-1</formula>
    </cfRule>
  </conditionalFormatting>
  <conditionalFormatting sqref="C7 C12:C14">
    <cfRule type="cellIs" dxfId="3" priority="5" stopIfTrue="1" operator="lessThanOrEqual">
      <formula>-1</formula>
    </cfRule>
  </conditionalFormatting>
  <conditionalFormatting sqref="C34:C38 C40:C42">
    <cfRule type="cellIs" dxfId="3" priority="1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85" zoomScaleNormal="100" workbookViewId="0">
      <selection activeCell="A1" sqref="A1:D1"/>
    </sheetView>
  </sheetViews>
  <sheetFormatPr defaultColWidth="9" defaultRowHeight="14.25" outlineLevelCol="4"/>
  <cols>
    <col min="1" max="1" width="45.6333333333333" style="94" customWidth="1"/>
    <col min="2" max="4" width="20.6333333333333" style="96" customWidth="1"/>
    <col min="5" max="5" width="5.38333333333333" style="94" customWidth="1"/>
    <col min="6" max="16384" width="9" style="94"/>
  </cols>
  <sheetData>
    <row r="1" s="94" customFormat="1" ht="45" customHeight="1" spans="1:4">
      <c r="A1" s="97" t="s">
        <v>3137</v>
      </c>
      <c r="B1" s="97"/>
      <c r="C1" s="97"/>
      <c r="D1" s="97"/>
    </row>
    <row r="2" s="94" customFormat="1" ht="20.1" customHeight="1" spans="1:4">
      <c r="A2" s="98"/>
      <c r="B2" s="99"/>
      <c r="C2" s="100"/>
      <c r="D2" s="101" t="s">
        <v>3114</v>
      </c>
    </row>
    <row r="3" s="94" customFormat="1" ht="45" customHeight="1" spans="1:5">
      <c r="A3" s="102" t="s">
        <v>2426</v>
      </c>
      <c r="B3" s="103" t="s">
        <v>5</v>
      </c>
      <c r="C3" s="103" t="s">
        <v>6</v>
      </c>
      <c r="D3" s="103" t="s">
        <v>7</v>
      </c>
      <c r="E3" s="104" t="s">
        <v>8</v>
      </c>
    </row>
    <row r="4" s="94" customFormat="1" ht="36" customHeight="1" spans="1:5">
      <c r="A4" s="105" t="s">
        <v>3115</v>
      </c>
      <c r="B4" s="106">
        <f>B5+B6+B7+B8</f>
        <v>20363</v>
      </c>
      <c r="C4" s="106">
        <f>C5+C6+C7+C8</f>
        <v>20121</v>
      </c>
      <c r="D4" s="107">
        <f t="shared" ref="D4:D40" si="0">IF(B4&gt;0,C4/B4-1,IF(B4&lt;0,-(C4/B4-1),""))</f>
        <v>-0.012</v>
      </c>
      <c r="E4" s="108" t="str">
        <f t="shared" ref="E4:E10" si="1">IF(A4&lt;&gt;"",IF(SUM(B4:C4)&lt;&gt;0,"是","否"),"是")</f>
        <v>是</v>
      </c>
    </row>
    <row r="5" s="94" customFormat="1" ht="36" customHeight="1" spans="1:5">
      <c r="A5" s="109" t="s">
        <v>3116</v>
      </c>
      <c r="B5" s="110">
        <v>11561</v>
      </c>
      <c r="C5" s="111">
        <v>12489</v>
      </c>
      <c r="D5" s="112">
        <f t="shared" si="0"/>
        <v>0.08</v>
      </c>
      <c r="E5" s="108" t="str">
        <f t="shared" si="1"/>
        <v>是</v>
      </c>
    </row>
    <row r="6" s="94" customFormat="1" ht="36" customHeight="1" spans="1:5">
      <c r="A6" s="113" t="s">
        <v>3117</v>
      </c>
      <c r="B6" s="114">
        <v>8702</v>
      </c>
      <c r="C6" s="111">
        <v>7632</v>
      </c>
      <c r="D6" s="112">
        <f t="shared" si="0"/>
        <v>-0.123</v>
      </c>
      <c r="E6" s="108" t="str">
        <f t="shared" si="1"/>
        <v>是</v>
      </c>
    </row>
    <row r="7" s="94" customFormat="1" ht="36" customHeight="1" spans="1:5">
      <c r="A7" s="113" t="s">
        <v>3118</v>
      </c>
      <c r="B7" s="114">
        <v>100</v>
      </c>
      <c r="C7" s="111"/>
      <c r="D7" s="112">
        <f t="shared" si="0"/>
        <v>-1</v>
      </c>
      <c r="E7" s="108" t="str">
        <f t="shared" si="1"/>
        <v>是</v>
      </c>
    </row>
    <row r="8" s="95" customFormat="1" ht="36" customHeight="1" spans="1:5">
      <c r="A8" s="113" t="s">
        <v>3119</v>
      </c>
      <c r="B8" s="114"/>
      <c r="C8" s="111"/>
      <c r="D8" s="107" t="str">
        <f t="shared" si="0"/>
        <v/>
      </c>
      <c r="E8" s="108" t="str">
        <f t="shared" si="1"/>
        <v>否</v>
      </c>
    </row>
    <row r="9" s="95" customFormat="1" ht="36" customHeight="1" spans="1:5">
      <c r="A9" s="105" t="s">
        <v>3120</v>
      </c>
      <c r="B9" s="106">
        <f>B10+B11+B12</f>
        <v>13104</v>
      </c>
      <c r="C9" s="106">
        <f>C10+C11+C12</f>
        <v>13996</v>
      </c>
      <c r="D9" s="107">
        <f t="shared" si="0"/>
        <v>0.068</v>
      </c>
      <c r="E9" s="108" t="str">
        <f t="shared" si="1"/>
        <v>是</v>
      </c>
    </row>
    <row r="10" s="95" customFormat="1" ht="36" customHeight="1" spans="1:5">
      <c r="A10" s="109" t="s">
        <v>3116</v>
      </c>
      <c r="B10" s="110">
        <v>13058</v>
      </c>
      <c r="C10" s="111">
        <v>13966</v>
      </c>
      <c r="D10" s="112">
        <f t="shared" si="0"/>
        <v>0.07</v>
      </c>
      <c r="E10" s="108" t="str">
        <f t="shared" si="1"/>
        <v>是</v>
      </c>
    </row>
    <row r="11" s="95" customFormat="1" ht="36" customHeight="1" spans="1:5">
      <c r="A11" s="113" t="s">
        <v>3117</v>
      </c>
      <c r="B11" s="114"/>
      <c r="C11" s="111">
        <v>30</v>
      </c>
      <c r="D11" s="112" t="str">
        <f t="shared" si="0"/>
        <v/>
      </c>
      <c r="E11" s="108"/>
    </row>
    <row r="12" s="95" customFormat="1" ht="36" customHeight="1" spans="1:5">
      <c r="A12" s="113" t="s">
        <v>3118</v>
      </c>
      <c r="B12" s="114">
        <v>46</v>
      </c>
      <c r="C12" s="111"/>
      <c r="D12" s="112">
        <f t="shared" si="0"/>
        <v>-1</v>
      </c>
      <c r="E12" s="108" t="str">
        <f t="shared" ref="E12:E31" si="2">IF(A12&lt;&gt;"",IF(SUM(B12:C12)&lt;&gt;0,"是","否"),"是")</f>
        <v>是</v>
      </c>
    </row>
    <row r="13" s="95" customFormat="1" ht="36" customHeight="1" spans="1:5">
      <c r="A13" s="105" t="s">
        <v>3121</v>
      </c>
      <c r="B13" s="106">
        <f>B14+B15+B16</f>
        <v>861</v>
      </c>
      <c r="C13" s="106">
        <f>C14+C15+C16</f>
        <v>2038</v>
      </c>
      <c r="D13" s="107">
        <f t="shared" si="0"/>
        <v>1.367</v>
      </c>
      <c r="E13" s="108" t="str">
        <f t="shared" si="2"/>
        <v>是</v>
      </c>
    </row>
    <row r="14" s="95" customFormat="1" ht="36" customHeight="1" spans="1:5">
      <c r="A14" s="109" t="s">
        <v>3116</v>
      </c>
      <c r="B14" s="110">
        <v>277</v>
      </c>
      <c r="C14" s="111">
        <v>1501</v>
      </c>
      <c r="D14" s="112">
        <f t="shared" si="0"/>
        <v>4.419</v>
      </c>
      <c r="E14" s="108" t="str">
        <f t="shared" si="2"/>
        <v>是</v>
      </c>
    </row>
    <row r="15" s="95" customFormat="1" ht="36" customHeight="1" spans="1:5">
      <c r="A15" s="113" t="s">
        <v>3117</v>
      </c>
      <c r="B15" s="114">
        <v>415</v>
      </c>
      <c r="C15" s="111">
        <v>455</v>
      </c>
      <c r="D15" s="112">
        <f t="shared" si="0"/>
        <v>0.096</v>
      </c>
      <c r="E15" s="108" t="str">
        <f t="shared" si="2"/>
        <v>是</v>
      </c>
    </row>
    <row r="16" s="94" customFormat="1" ht="36" customHeight="1" spans="1:5">
      <c r="A16" s="113" t="s">
        <v>3118</v>
      </c>
      <c r="B16" s="114">
        <v>169</v>
      </c>
      <c r="C16" s="111">
        <v>82</v>
      </c>
      <c r="D16" s="112">
        <f t="shared" si="0"/>
        <v>-0.515</v>
      </c>
      <c r="E16" s="108" t="str">
        <f t="shared" si="2"/>
        <v>是</v>
      </c>
    </row>
    <row r="17" s="94" customFormat="1" ht="36" customHeight="1" spans="1:5">
      <c r="A17" s="105" t="s">
        <v>3122</v>
      </c>
      <c r="B17" s="106">
        <f>B18+B19+B20</f>
        <v>12886</v>
      </c>
      <c r="C17" s="106">
        <f>C18+C19+C20</f>
        <v>11053</v>
      </c>
      <c r="D17" s="107">
        <f t="shared" si="0"/>
        <v>-0.142</v>
      </c>
      <c r="E17" s="108" t="str">
        <f t="shared" si="2"/>
        <v>是</v>
      </c>
    </row>
    <row r="18" s="94" customFormat="1" ht="36" customHeight="1" spans="1:5">
      <c r="A18" s="109" t="s">
        <v>3116</v>
      </c>
      <c r="B18" s="110">
        <v>4682</v>
      </c>
      <c r="C18" s="111">
        <v>4567</v>
      </c>
      <c r="D18" s="112">
        <f t="shared" si="0"/>
        <v>-0.025</v>
      </c>
      <c r="E18" s="108" t="str">
        <f t="shared" si="2"/>
        <v>是</v>
      </c>
    </row>
    <row r="19" s="95" customFormat="1" ht="36" customHeight="1" spans="1:5">
      <c r="A19" s="113" t="s">
        <v>3117</v>
      </c>
      <c r="B19" s="114">
        <v>8204</v>
      </c>
      <c r="C19" s="111">
        <v>6486</v>
      </c>
      <c r="D19" s="112">
        <f t="shared" si="0"/>
        <v>-0.209</v>
      </c>
      <c r="E19" s="108" t="str">
        <f t="shared" si="2"/>
        <v>是</v>
      </c>
    </row>
    <row r="20" s="94" customFormat="1" ht="36" customHeight="1" spans="1:5">
      <c r="A20" s="113" t="s">
        <v>3118</v>
      </c>
      <c r="B20" s="114"/>
      <c r="C20" s="111"/>
      <c r="D20" s="112" t="str">
        <f t="shared" si="0"/>
        <v/>
      </c>
      <c r="E20" s="108" t="str">
        <f t="shared" si="2"/>
        <v>否</v>
      </c>
    </row>
    <row r="21" s="94" customFormat="1" ht="36" customHeight="1" spans="1:5">
      <c r="A21" s="105" t="s">
        <v>3123</v>
      </c>
      <c r="B21" s="106">
        <f>B22+B23+B24</f>
        <v>487</v>
      </c>
      <c r="C21" s="106">
        <f>C22+C23+C24</f>
        <v>261</v>
      </c>
      <c r="D21" s="107">
        <f t="shared" si="0"/>
        <v>-0.464</v>
      </c>
      <c r="E21" s="108" t="str">
        <f t="shared" si="2"/>
        <v>是</v>
      </c>
    </row>
    <row r="22" s="94" customFormat="1" ht="36" customHeight="1" spans="1:5">
      <c r="A22" s="109" t="s">
        <v>3116</v>
      </c>
      <c r="B22" s="110">
        <v>487</v>
      </c>
      <c r="C22" s="111">
        <v>261</v>
      </c>
      <c r="D22" s="112">
        <f t="shared" si="0"/>
        <v>-0.464</v>
      </c>
      <c r="E22" s="108" t="str">
        <f t="shared" si="2"/>
        <v>是</v>
      </c>
    </row>
    <row r="23" s="94" customFormat="1" ht="36" customHeight="1" spans="1:5">
      <c r="A23" s="113" t="s">
        <v>3117</v>
      </c>
      <c r="B23" s="114"/>
      <c r="C23" s="111"/>
      <c r="D23" s="107" t="str">
        <f t="shared" si="0"/>
        <v/>
      </c>
      <c r="E23" s="108" t="str">
        <f t="shared" si="2"/>
        <v>否</v>
      </c>
    </row>
    <row r="24" s="94" customFormat="1" ht="36" customHeight="1" spans="1:5">
      <c r="A24" s="113" t="s">
        <v>3118</v>
      </c>
      <c r="B24" s="114"/>
      <c r="C24" s="111"/>
      <c r="D24" s="107" t="str">
        <f t="shared" si="0"/>
        <v/>
      </c>
      <c r="E24" s="108" t="str">
        <f t="shared" si="2"/>
        <v>否</v>
      </c>
    </row>
    <row r="25" s="94" customFormat="1" ht="36" customHeight="1" spans="1:5">
      <c r="A25" s="105" t="s">
        <v>3124</v>
      </c>
      <c r="B25" s="106">
        <f>B26+B27+B28</f>
        <v>7810</v>
      </c>
      <c r="C25" s="106">
        <f>C26+C27+C28</f>
        <v>8599</v>
      </c>
      <c r="D25" s="107">
        <f t="shared" si="0"/>
        <v>0.101</v>
      </c>
      <c r="E25" s="108" t="str">
        <f t="shared" si="2"/>
        <v>是</v>
      </c>
    </row>
    <row r="26" s="94" customFormat="1" ht="36" customHeight="1" spans="1:5">
      <c r="A26" s="109" t="s">
        <v>3116</v>
      </c>
      <c r="B26" s="110">
        <v>7793</v>
      </c>
      <c r="C26" s="115">
        <v>8592</v>
      </c>
      <c r="D26" s="112">
        <f t="shared" si="0"/>
        <v>0.103</v>
      </c>
      <c r="E26" s="108" t="str">
        <f t="shared" si="2"/>
        <v>是</v>
      </c>
    </row>
    <row r="27" s="94" customFormat="1" ht="36" customHeight="1" spans="1:5">
      <c r="A27" s="113" t="s">
        <v>3117</v>
      </c>
      <c r="B27" s="114"/>
      <c r="C27" s="111">
        <v>7</v>
      </c>
      <c r="D27" s="107" t="str">
        <f t="shared" si="0"/>
        <v/>
      </c>
      <c r="E27" s="108" t="str">
        <f t="shared" si="2"/>
        <v>是</v>
      </c>
    </row>
    <row r="28" s="94" customFormat="1" ht="36" customHeight="1" spans="1:5">
      <c r="A28" s="113" t="s">
        <v>3118</v>
      </c>
      <c r="B28" s="114">
        <v>17</v>
      </c>
      <c r="C28" s="111"/>
      <c r="D28" s="112">
        <f t="shared" si="0"/>
        <v>-1</v>
      </c>
      <c r="E28" s="108" t="str">
        <f t="shared" si="2"/>
        <v>是</v>
      </c>
    </row>
    <row r="29" s="95" customFormat="1" ht="36" customHeight="1" spans="1:5">
      <c r="A29" s="105" t="s">
        <v>3125</v>
      </c>
      <c r="B29" s="106">
        <f>B30+B31+B32</f>
        <v>24998</v>
      </c>
      <c r="C29" s="106">
        <f>C30+C31+C32</f>
        <v>32297</v>
      </c>
      <c r="D29" s="107">
        <f t="shared" si="0"/>
        <v>0.292</v>
      </c>
      <c r="E29" s="108" t="str">
        <f t="shared" si="2"/>
        <v>是</v>
      </c>
    </row>
    <row r="30" s="95" customFormat="1" ht="36" customHeight="1" spans="1:5">
      <c r="A30" s="109" t="s">
        <v>3116</v>
      </c>
      <c r="B30" s="110">
        <v>18878</v>
      </c>
      <c r="C30" s="111">
        <v>19338</v>
      </c>
      <c r="D30" s="112">
        <f t="shared" si="0"/>
        <v>0.024</v>
      </c>
      <c r="E30" s="108" t="str">
        <f t="shared" si="2"/>
        <v>是</v>
      </c>
    </row>
    <row r="31" s="95" customFormat="1" ht="36" customHeight="1" spans="1:5">
      <c r="A31" s="113" t="s">
        <v>3117</v>
      </c>
      <c r="B31" s="114">
        <v>6120</v>
      </c>
      <c r="C31" s="111">
        <v>12959</v>
      </c>
      <c r="D31" s="112">
        <f t="shared" si="0"/>
        <v>1.117</v>
      </c>
      <c r="E31" s="108" t="str">
        <f t="shared" si="2"/>
        <v>是</v>
      </c>
    </row>
    <row r="32" s="95" customFormat="1" ht="36" customHeight="1" spans="1:5">
      <c r="A32" s="113" t="s">
        <v>3118</v>
      </c>
      <c r="B32" s="114"/>
      <c r="C32" s="111"/>
      <c r="D32" s="107" t="str">
        <f t="shared" si="0"/>
        <v/>
      </c>
      <c r="E32" s="108"/>
    </row>
    <row r="33" s="95" customFormat="1" ht="36" customHeight="1" spans="1:5">
      <c r="A33" s="116" t="s">
        <v>3138</v>
      </c>
      <c r="B33" s="106">
        <f t="shared" ref="B33:B36" si="3">B4+B9+B13+B17+B21+B25+B29</f>
        <v>80509</v>
      </c>
      <c r="C33" s="106">
        <f t="shared" ref="C33:C36" si="4">C4+C9+C13+C17+C21+C25+C29</f>
        <v>88365</v>
      </c>
      <c r="D33" s="107">
        <f t="shared" si="0"/>
        <v>0.098</v>
      </c>
      <c r="E33" s="108" t="str">
        <f t="shared" ref="E33:E40" si="5">IF(A33&lt;&gt;"",IF(SUM(B33:C33)&lt;&gt;0,"是","否"),"是")</f>
        <v>是</v>
      </c>
    </row>
    <row r="34" s="95" customFormat="1" ht="36" customHeight="1" spans="1:5">
      <c r="A34" s="109" t="s">
        <v>3127</v>
      </c>
      <c r="B34" s="117">
        <f t="shared" si="3"/>
        <v>56736</v>
      </c>
      <c r="C34" s="117">
        <f t="shared" si="4"/>
        <v>60714</v>
      </c>
      <c r="D34" s="112">
        <f t="shared" si="0"/>
        <v>0.07</v>
      </c>
      <c r="E34" s="108" t="str">
        <f t="shared" si="5"/>
        <v>是</v>
      </c>
    </row>
    <row r="35" s="95" customFormat="1" ht="36" customHeight="1" spans="1:5">
      <c r="A35" s="113" t="s">
        <v>3117</v>
      </c>
      <c r="B35" s="117">
        <f t="shared" si="3"/>
        <v>23441</v>
      </c>
      <c r="C35" s="117">
        <f t="shared" si="4"/>
        <v>27569</v>
      </c>
      <c r="D35" s="112">
        <f t="shared" si="0"/>
        <v>0.176</v>
      </c>
      <c r="E35" s="108" t="str">
        <f t="shared" si="5"/>
        <v>是</v>
      </c>
    </row>
    <row r="36" s="95" customFormat="1" ht="36" customHeight="1" spans="1:5">
      <c r="A36" s="113" t="s">
        <v>3118</v>
      </c>
      <c r="B36" s="117">
        <f t="shared" si="3"/>
        <v>332</v>
      </c>
      <c r="C36" s="117">
        <f t="shared" si="4"/>
        <v>82</v>
      </c>
      <c r="D36" s="112">
        <f t="shared" si="0"/>
        <v>-0.753</v>
      </c>
      <c r="E36" s="108" t="str">
        <f t="shared" si="5"/>
        <v>是</v>
      </c>
    </row>
    <row r="37" s="94" customFormat="1" ht="36" customHeight="1" spans="1:5">
      <c r="A37" s="113" t="s">
        <v>3128</v>
      </c>
      <c r="B37" s="118">
        <f>B8</f>
        <v>0</v>
      </c>
      <c r="C37" s="118">
        <f>C8</f>
        <v>0</v>
      </c>
      <c r="D37" s="107" t="str">
        <f t="shared" si="0"/>
        <v/>
      </c>
      <c r="E37" s="108" t="str">
        <f t="shared" si="5"/>
        <v>否</v>
      </c>
    </row>
    <row r="38" s="94" customFormat="1" ht="36" customHeight="1" spans="1:5">
      <c r="A38" s="119" t="s">
        <v>3129</v>
      </c>
      <c r="B38" s="106"/>
      <c r="C38" s="106"/>
      <c r="D38" s="107" t="str">
        <f t="shared" si="0"/>
        <v/>
      </c>
      <c r="E38" s="108" t="str">
        <f t="shared" si="5"/>
        <v>否</v>
      </c>
    </row>
    <row r="39" s="94" customFormat="1" ht="36" customHeight="1" spans="1:5">
      <c r="A39" s="120" t="s">
        <v>3130</v>
      </c>
      <c r="B39" s="106"/>
      <c r="C39" s="106"/>
      <c r="D39" s="107" t="str">
        <f t="shared" si="0"/>
        <v/>
      </c>
      <c r="E39" s="108" t="str">
        <f t="shared" si="5"/>
        <v>否</v>
      </c>
    </row>
    <row r="40" s="94" customFormat="1" ht="36" customHeight="1" spans="1:5">
      <c r="A40" s="116" t="s">
        <v>3131</v>
      </c>
      <c r="B40" s="106">
        <f>B33+B38+B39</f>
        <v>80509</v>
      </c>
      <c r="C40" s="106">
        <f>C33+C38+C39</f>
        <v>88365</v>
      </c>
      <c r="D40" s="107">
        <f t="shared" si="0"/>
        <v>0.098</v>
      </c>
      <c r="E40" s="108" t="str">
        <f t="shared" si="5"/>
        <v>是</v>
      </c>
    </row>
    <row r="41" s="94" customFormat="1" spans="2:4">
      <c r="B41" s="121"/>
      <c r="C41" s="121"/>
      <c r="D41" s="96"/>
    </row>
    <row r="42" s="94" customFormat="1" spans="2:4">
      <c r="B42" s="121"/>
      <c r="C42" s="121"/>
      <c r="D42" s="96"/>
    </row>
    <row r="43" s="94" customFormat="1" spans="2:4">
      <c r="B43" s="121"/>
      <c r="C43" s="121"/>
      <c r="D43" s="96"/>
    </row>
    <row r="44" s="94" customFormat="1" spans="2:4">
      <c r="B44" s="121"/>
      <c r="C44" s="121"/>
      <c r="D44" s="96"/>
    </row>
  </sheetData>
  <mergeCells count="1">
    <mergeCell ref="A1:D1"/>
  </mergeCells>
  <conditionalFormatting sqref="E15:E18">
    <cfRule type="cellIs" dxfId="3" priority="1" stopIfTrue="1" operator="lessThanOrEqual">
      <formula>-1</formula>
    </cfRule>
  </conditionalFormatting>
  <conditionalFormatting sqref="E25:E40">
    <cfRule type="cellIs" dxfId="3" priority="3" stopIfTrue="1" operator="lessThanOrEqual">
      <formula>-1</formula>
    </cfRule>
  </conditionalFormatting>
  <conditionalFormatting sqref="E4:E14 E19:E24">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zoomScale="85" zoomScaleNormal="85" workbookViewId="0">
      <selection activeCell="A2" sqref="A2:G2"/>
    </sheetView>
  </sheetViews>
  <sheetFormatPr defaultColWidth="10" defaultRowHeight="13.5" outlineLevelCol="6"/>
  <cols>
    <col min="1" max="1" width="24.6333333333333" style="36" customWidth="1"/>
    <col min="2" max="7" width="15.6333333333333" style="49" customWidth="1"/>
    <col min="8" max="8" width="9.75" style="36" customWidth="1"/>
    <col min="9" max="16384" width="10" style="36"/>
  </cols>
  <sheetData>
    <row r="1" ht="30" customHeight="1" spans="1:1">
      <c r="A1" s="74"/>
    </row>
    <row r="2" ht="28.7" customHeight="1" spans="1:7">
      <c r="A2" s="91" t="s">
        <v>3139</v>
      </c>
      <c r="B2" s="91"/>
      <c r="C2" s="91"/>
      <c r="D2" s="91"/>
      <c r="E2" s="91"/>
      <c r="F2" s="91"/>
      <c r="G2" s="91"/>
    </row>
    <row r="3" ht="23.1" customHeight="1" spans="1:7">
      <c r="A3" s="80"/>
      <c r="B3" s="79"/>
      <c r="F3" s="75" t="s">
        <v>3140</v>
      </c>
      <c r="G3" s="75"/>
    </row>
    <row r="4" ht="30" customHeight="1" spans="1:7">
      <c r="A4" s="85" t="s">
        <v>3141</v>
      </c>
      <c r="B4" s="85" t="s">
        <v>3142</v>
      </c>
      <c r="C4" s="85"/>
      <c r="D4" s="85"/>
      <c r="E4" s="85" t="s">
        <v>3143</v>
      </c>
      <c r="F4" s="85"/>
      <c r="G4" s="85"/>
    </row>
    <row r="5" ht="30" customHeight="1" spans="1:7">
      <c r="A5" s="85"/>
      <c r="B5" s="85"/>
      <c r="C5" s="85" t="s">
        <v>3144</v>
      </c>
      <c r="D5" s="85" t="s">
        <v>3145</v>
      </c>
      <c r="E5" s="85"/>
      <c r="F5" s="85" t="s">
        <v>3144</v>
      </c>
      <c r="G5" s="85" t="s">
        <v>3145</v>
      </c>
    </row>
    <row r="6" ht="30" customHeight="1" spans="1:7">
      <c r="A6" s="85" t="s">
        <v>3146</v>
      </c>
      <c r="B6" s="85" t="s">
        <v>3147</v>
      </c>
      <c r="C6" s="85" t="s">
        <v>3148</v>
      </c>
      <c r="D6" s="85" t="s">
        <v>3149</v>
      </c>
      <c r="E6" s="85" t="s">
        <v>3150</v>
      </c>
      <c r="F6" s="85" t="s">
        <v>3151</v>
      </c>
      <c r="G6" s="85" t="s">
        <v>3152</v>
      </c>
    </row>
    <row r="7" ht="30" customHeight="1" spans="1:7">
      <c r="A7" s="87" t="s">
        <v>3153</v>
      </c>
      <c r="B7" s="85">
        <f>C7+D7</f>
        <v>24.24</v>
      </c>
      <c r="C7" s="85">
        <f>C8+C9</f>
        <v>15.51</v>
      </c>
      <c r="D7" s="85">
        <f>D8+D9</f>
        <v>8.73</v>
      </c>
      <c r="E7" s="85">
        <f>F7+G7</f>
        <v>20.29</v>
      </c>
      <c r="F7" s="85">
        <f>F8+F9</f>
        <v>11.69</v>
      </c>
      <c r="G7" s="85">
        <f>G8+G9</f>
        <v>8.6</v>
      </c>
    </row>
    <row r="8" ht="30" customHeight="1" spans="1:7">
      <c r="A8" s="87" t="s">
        <v>3154</v>
      </c>
      <c r="B8" s="85">
        <v>24.24</v>
      </c>
      <c r="C8" s="85">
        <v>15.51</v>
      </c>
      <c r="D8" s="85">
        <v>8.73</v>
      </c>
      <c r="E8" s="85">
        <v>20.29</v>
      </c>
      <c r="F8" s="85">
        <v>11.69</v>
      </c>
      <c r="G8" s="85">
        <v>8.6</v>
      </c>
    </row>
    <row r="9" ht="44.1" customHeight="1" spans="1:7">
      <c r="A9" s="92" t="s">
        <v>3155</v>
      </c>
      <c r="B9" s="85">
        <f t="shared" ref="B9:G9" si="0">SUM(B10:B19)</f>
        <v>0</v>
      </c>
      <c r="C9" s="85">
        <f t="shared" si="0"/>
        <v>0</v>
      </c>
      <c r="D9" s="85">
        <f t="shared" si="0"/>
        <v>0</v>
      </c>
      <c r="E9" s="85">
        <f t="shared" si="0"/>
        <v>0</v>
      </c>
      <c r="F9" s="85">
        <f t="shared" si="0"/>
        <v>0</v>
      </c>
      <c r="G9" s="85">
        <f t="shared" si="0"/>
        <v>0</v>
      </c>
    </row>
    <row r="10" ht="30" customHeight="1" spans="1:7">
      <c r="A10" s="93" t="s">
        <v>2456</v>
      </c>
      <c r="B10" s="85"/>
      <c r="C10" s="85"/>
      <c r="D10" s="85"/>
      <c r="E10" s="85"/>
      <c r="F10" s="85"/>
      <c r="G10" s="85"/>
    </row>
    <row r="11" ht="30" customHeight="1" spans="1:7">
      <c r="A11" s="93" t="s">
        <v>2458</v>
      </c>
      <c r="B11" s="85"/>
      <c r="C11" s="85"/>
      <c r="D11" s="85"/>
      <c r="E11" s="85"/>
      <c r="F11" s="85"/>
      <c r="G11" s="85"/>
    </row>
    <row r="12" ht="30" customHeight="1" spans="1:7">
      <c r="A12" s="93" t="s">
        <v>2459</v>
      </c>
      <c r="B12" s="85"/>
      <c r="C12" s="85"/>
      <c r="D12" s="85"/>
      <c r="E12" s="85"/>
      <c r="F12" s="85"/>
      <c r="G12" s="85"/>
    </row>
    <row r="13" ht="30" customHeight="1" spans="1:7">
      <c r="A13" s="93" t="s">
        <v>2460</v>
      </c>
      <c r="B13" s="85"/>
      <c r="C13" s="85"/>
      <c r="D13" s="85"/>
      <c r="E13" s="85"/>
      <c r="F13" s="85"/>
      <c r="G13" s="85"/>
    </row>
    <row r="14" ht="30" customHeight="1" spans="1:7">
      <c r="A14" s="93" t="s">
        <v>2461</v>
      </c>
      <c r="B14" s="85"/>
      <c r="C14" s="85"/>
      <c r="D14" s="85"/>
      <c r="E14" s="85"/>
      <c r="F14" s="85"/>
      <c r="G14" s="85"/>
    </row>
    <row r="15" ht="30" customHeight="1" spans="1:7">
      <c r="A15" s="93" t="s">
        <v>2462</v>
      </c>
      <c r="B15" s="85"/>
      <c r="C15" s="85"/>
      <c r="D15" s="85"/>
      <c r="E15" s="85"/>
      <c r="F15" s="85"/>
      <c r="G15" s="85"/>
    </row>
    <row r="16" ht="30" customHeight="1" spans="1:7">
      <c r="A16" s="93" t="s">
        <v>2463</v>
      </c>
      <c r="B16" s="85"/>
      <c r="C16" s="85"/>
      <c r="D16" s="85"/>
      <c r="E16" s="85"/>
      <c r="F16" s="85"/>
      <c r="G16" s="85"/>
    </row>
    <row r="17" ht="30" customHeight="1" spans="1:7">
      <c r="A17" s="93" t="s">
        <v>2464</v>
      </c>
      <c r="B17" s="85"/>
      <c r="C17" s="85"/>
      <c r="D17" s="85"/>
      <c r="E17" s="85"/>
      <c r="F17" s="85"/>
      <c r="G17" s="85"/>
    </row>
    <row r="18" ht="30" customHeight="1" spans="1:7">
      <c r="A18" s="93" t="s">
        <v>2465</v>
      </c>
      <c r="B18" s="85"/>
      <c r="C18" s="85"/>
      <c r="D18" s="85"/>
      <c r="E18" s="85"/>
      <c r="F18" s="85"/>
      <c r="G18" s="85"/>
    </row>
    <row r="19" ht="30" customHeight="1" spans="1:7">
      <c r="A19" s="93" t="s">
        <v>2466</v>
      </c>
      <c r="B19" s="85"/>
      <c r="C19" s="85"/>
      <c r="D19" s="85"/>
      <c r="E19" s="85"/>
      <c r="F19" s="85"/>
      <c r="G19" s="85"/>
    </row>
    <row r="20" s="35" customFormat="1" ht="24.95" customHeight="1" spans="1:7">
      <c r="A20" s="73" t="s">
        <v>3156</v>
      </c>
      <c r="B20" s="59"/>
      <c r="C20" s="59"/>
      <c r="D20" s="59"/>
      <c r="E20" s="59"/>
      <c r="F20" s="59"/>
      <c r="G20" s="59"/>
    </row>
    <row r="21" s="35" customFormat="1" ht="24.95" customHeight="1" spans="1:7">
      <c r="A21" s="73" t="s">
        <v>3157</v>
      </c>
      <c r="B21" s="59"/>
      <c r="C21" s="59"/>
      <c r="D21" s="59"/>
      <c r="E21" s="59"/>
      <c r="F21" s="59"/>
      <c r="G21" s="59"/>
    </row>
    <row r="22" ht="18" customHeight="1" spans="1:7">
      <c r="A22" s="74"/>
      <c r="B22" s="75"/>
      <c r="C22" s="75"/>
      <c r="D22" s="75"/>
      <c r="E22" s="75"/>
      <c r="F22" s="75"/>
      <c r="G22" s="75"/>
    </row>
    <row r="23" ht="18" customHeight="1" spans="1:7">
      <c r="A23" s="74"/>
      <c r="B23" s="75"/>
      <c r="C23" s="75"/>
      <c r="D23" s="75"/>
      <c r="E23" s="75"/>
      <c r="F23" s="75"/>
      <c r="G23" s="75"/>
    </row>
    <row r="24" ht="18" customHeight="1" spans="1:7">
      <c r="A24" s="74"/>
      <c r="B24" s="75"/>
      <c r="C24" s="75"/>
      <c r="D24" s="75"/>
      <c r="E24" s="75"/>
      <c r="F24" s="75"/>
      <c r="G24" s="75"/>
    </row>
    <row r="25" ht="18" customHeight="1" spans="1:7">
      <c r="A25" s="74"/>
      <c r="B25" s="75"/>
      <c r="C25" s="75"/>
      <c r="D25" s="75"/>
      <c r="E25" s="75"/>
      <c r="F25" s="75"/>
      <c r="G25" s="75"/>
    </row>
    <row r="26" ht="14.1" customHeight="1" spans="1:7">
      <c r="A26" s="74"/>
      <c r="B26" s="75"/>
      <c r="C26" s="75"/>
      <c r="D26" s="75"/>
      <c r="E26" s="75"/>
      <c r="F26" s="75"/>
      <c r="G26" s="75"/>
    </row>
    <row r="27" ht="33" customHeight="1" spans="1:7">
      <c r="A27" s="80"/>
      <c r="B27" s="79"/>
      <c r="C27" s="79"/>
      <c r="D27" s="79"/>
      <c r="E27" s="79"/>
      <c r="F27" s="79"/>
      <c r="G27" s="79"/>
    </row>
  </sheetData>
  <mergeCells count="7">
    <mergeCell ref="A2:G2"/>
    <mergeCell ref="F3:G3"/>
    <mergeCell ref="B4:D4"/>
    <mergeCell ref="E4:G4"/>
    <mergeCell ref="A20:G20"/>
    <mergeCell ref="A21:G21"/>
    <mergeCell ref="A4:A5"/>
  </mergeCells>
  <printOptions horizontalCentered="1"/>
  <pageMargins left="0.707638888888889" right="0.707638888888889" top="0.629166666666667" bottom="0.751388888888889" header="0.30625" footer="0.30625"/>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85" zoomScaleNormal="85" workbookViewId="0">
      <selection activeCell="A3" sqref="A3:C3"/>
    </sheetView>
  </sheetViews>
  <sheetFormatPr defaultColWidth="10" defaultRowHeight="13.5" outlineLevelCol="6"/>
  <cols>
    <col min="1" max="1" width="62.25" style="36" customWidth="1"/>
    <col min="2" max="3" width="28.6333333333333" style="49" customWidth="1"/>
    <col min="4" max="4" width="9.75" style="36" customWidth="1"/>
    <col min="5" max="16384" width="10" style="36"/>
  </cols>
  <sheetData>
    <row r="1" ht="23.1" customHeight="1"/>
    <row r="2" ht="14.25" customHeight="1" spans="1:1">
      <c r="A2" s="74"/>
    </row>
    <row r="3" ht="28.7" customHeight="1" spans="1:3">
      <c r="A3" s="63" t="s">
        <v>3158</v>
      </c>
      <c r="B3" s="63"/>
      <c r="C3" s="63"/>
    </row>
    <row r="4" ht="27" customHeight="1" spans="1:3">
      <c r="A4" s="80"/>
      <c r="B4" s="79"/>
      <c r="C4" s="75" t="s">
        <v>3140</v>
      </c>
    </row>
    <row r="5" s="83" customFormat="1" ht="24" customHeight="1" spans="1:3">
      <c r="A5" s="85" t="s">
        <v>3159</v>
      </c>
      <c r="B5" s="85" t="s">
        <v>3090</v>
      </c>
      <c r="C5" s="85" t="s">
        <v>3160</v>
      </c>
    </row>
    <row r="6" s="83" customFormat="1" ht="32.1" customHeight="1" spans="1:3">
      <c r="A6" s="86" t="s">
        <v>3161</v>
      </c>
      <c r="B6" s="81">
        <v>15.51</v>
      </c>
      <c r="C6" s="82">
        <v>11.88</v>
      </c>
    </row>
    <row r="7" s="83" customFormat="1" ht="32.1" customHeight="1" spans="1:3">
      <c r="A7" s="86" t="s">
        <v>3162</v>
      </c>
      <c r="B7" s="71">
        <v>15.51</v>
      </c>
      <c r="C7" s="72">
        <v>11.69</v>
      </c>
    </row>
    <row r="8" s="83" customFormat="1" ht="32.1" customHeight="1" spans="1:3">
      <c r="A8" s="86" t="s">
        <v>3163</v>
      </c>
      <c r="B8" s="71">
        <v>2.02</v>
      </c>
      <c r="C8" s="72">
        <v>2.02</v>
      </c>
    </row>
    <row r="9" s="83" customFormat="1" ht="30" customHeight="1" spans="1:3">
      <c r="A9" s="87" t="s">
        <v>3164</v>
      </c>
      <c r="B9" s="71"/>
      <c r="C9" s="72"/>
    </row>
    <row r="10" s="83" customFormat="1" ht="32.1" customHeight="1" spans="1:3">
      <c r="A10" s="87" t="s">
        <v>3165</v>
      </c>
      <c r="B10" s="71">
        <v>2.02</v>
      </c>
      <c r="C10" s="72">
        <v>2.02</v>
      </c>
    </row>
    <row r="11" s="83" customFormat="1" ht="32.1" customHeight="1" spans="1:3">
      <c r="A11" s="86" t="s">
        <v>3166</v>
      </c>
      <c r="B11" s="71">
        <v>2.17</v>
      </c>
      <c r="C11" s="72">
        <v>2.17</v>
      </c>
    </row>
    <row r="12" s="83" customFormat="1" ht="32.1" customHeight="1" spans="1:3">
      <c r="A12" s="86" t="s">
        <v>3167</v>
      </c>
      <c r="B12" s="71">
        <v>11.69</v>
      </c>
      <c r="C12" s="72">
        <v>11.69</v>
      </c>
    </row>
    <row r="13" s="83" customFormat="1" ht="32.1" customHeight="1" spans="1:3">
      <c r="A13" s="86" t="s">
        <v>3168</v>
      </c>
      <c r="B13" s="71"/>
      <c r="C13" s="72"/>
    </row>
    <row r="14" s="83" customFormat="1" ht="32.1" customHeight="1" spans="1:3">
      <c r="A14" s="86" t="s">
        <v>3169</v>
      </c>
      <c r="B14" s="71">
        <v>15.51</v>
      </c>
      <c r="C14" s="72"/>
    </row>
    <row r="15" s="84" customFormat="1" ht="69" customHeight="1" spans="1:7">
      <c r="A15" s="88" t="s">
        <v>3170</v>
      </c>
      <c r="B15" s="89"/>
      <c r="C15" s="89"/>
      <c r="D15" s="90"/>
      <c r="E15" s="90"/>
      <c r="F15" s="90"/>
      <c r="G15" s="90"/>
    </row>
    <row r="16" spans="1:3">
      <c r="A16" s="80"/>
      <c r="B16" s="79"/>
      <c r="C16" s="79"/>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85" zoomScaleNormal="85" workbookViewId="0">
      <selection activeCell="A3" sqref="A3:C3"/>
    </sheetView>
  </sheetViews>
  <sheetFormatPr defaultColWidth="10" defaultRowHeight="13.5" outlineLevelCol="6"/>
  <cols>
    <col min="1" max="1" width="60" style="36" customWidth="1"/>
    <col min="2" max="3" width="25.6333333333333" style="49" customWidth="1"/>
    <col min="4" max="4" width="9.75" style="36" customWidth="1"/>
    <col min="5" max="16384" width="10" style="36"/>
  </cols>
  <sheetData>
    <row r="1" ht="23.1" customHeight="1"/>
    <row r="2" ht="14.25" customHeight="1" spans="1:1">
      <c r="A2" s="74"/>
    </row>
    <row r="3" ht="28.7" customHeight="1" spans="1:3">
      <c r="A3" s="63" t="s">
        <v>3171</v>
      </c>
      <c r="B3" s="63"/>
      <c r="C3" s="63"/>
    </row>
    <row r="4" ht="27" customHeight="1" spans="1:3">
      <c r="A4" s="80"/>
      <c r="B4" s="79"/>
      <c r="C4" s="75" t="s">
        <v>3140</v>
      </c>
    </row>
    <row r="5" ht="24" customHeight="1" spans="1:3">
      <c r="A5" s="41" t="s">
        <v>3159</v>
      </c>
      <c r="B5" s="41" t="s">
        <v>3090</v>
      </c>
      <c r="C5" s="41" t="s">
        <v>3160</v>
      </c>
    </row>
    <row r="6" ht="32.1" customHeight="1" spans="1:3">
      <c r="A6" s="77" t="s">
        <v>3161</v>
      </c>
      <c r="B6" s="81">
        <v>15.51</v>
      </c>
      <c r="C6" s="82">
        <v>11.88</v>
      </c>
    </row>
    <row r="7" ht="32.1" customHeight="1" spans="1:3">
      <c r="A7" s="77" t="s">
        <v>3162</v>
      </c>
      <c r="B7" s="71">
        <v>15.51</v>
      </c>
      <c r="C7" s="72">
        <v>11.69</v>
      </c>
    </row>
    <row r="8" ht="32.1" customHeight="1" spans="1:3">
      <c r="A8" s="77" t="s">
        <v>3163</v>
      </c>
      <c r="B8" s="71">
        <v>2.02</v>
      </c>
      <c r="C8" s="72">
        <v>2.02</v>
      </c>
    </row>
    <row r="9" ht="32.1" customHeight="1" spans="1:3">
      <c r="A9" s="77" t="s">
        <v>3172</v>
      </c>
      <c r="B9" s="69"/>
      <c r="C9" s="70"/>
    </row>
    <row r="10" ht="32.1" customHeight="1" spans="1:3">
      <c r="A10" s="77" t="s">
        <v>3173</v>
      </c>
      <c r="B10" s="71">
        <v>2.02</v>
      </c>
      <c r="C10" s="72">
        <v>2.02</v>
      </c>
    </row>
    <row r="11" ht="32.1" customHeight="1" spans="1:3">
      <c r="A11" s="77" t="s">
        <v>3166</v>
      </c>
      <c r="B11" s="71">
        <v>2.17</v>
      </c>
      <c r="C11" s="72">
        <v>2.17</v>
      </c>
    </row>
    <row r="12" ht="32.1" customHeight="1" spans="1:3">
      <c r="A12" s="77" t="s">
        <v>3167</v>
      </c>
      <c r="B12" s="71">
        <v>11.69</v>
      </c>
      <c r="C12" s="72">
        <v>11.69</v>
      </c>
    </row>
    <row r="13" ht="32.1" customHeight="1" spans="1:3">
      <c r="A13" s="77" t="s">
        <v>3168</v>
      </c>
      <c r="B13" s="69"/>
      <c r="C13" s="70"/>
    </row>
    <row r="14" ht="32.1" customHeight="1" spans="1:3">
      <c r="A14" s="77" t="s">
        <v>3169</v>
      </c>
      <c r="B14" s="71">
        <v>15.51</v>
      </c>
      <c r="C14" s="70"/>
    </row>
    <row r="15" s="35" customFormat="1" ht="69" customHeight="1" spans="1:7">
      <c r="A15" s="48" t="s">
        <v>3174</v>
      </c>
      <c r="B15" s="59"/>
      <c r="C15" s="59"/>
      <c r="D15" s="73"/>
      <c r="E15" s="73"/>
      <c r="F15" s="73"/>
      <c r="G15" s="73"/>
    </row>
    <row r="16" spans="1:3">
      <c r="A16" s="80"/>
      <c r="B16" s="79"/>
      <c r="C16" s="79"/>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zoomScale="85" zoomScaleNormal="85" workbookViewId="0">
      <selection activeCell="A3" sqref="A3:C3"/>
    </sheetView>
  </sheetViews>
  <sheetFormatPr defaultColWidth="10" defaultRowHeight="13.5" outlineLevelCol="2"/>
  <cols>
    <col min="1" max="1" width="60.5" style="36" customWidth="1"/>
    <col min="2" max="3" width="25.6333333333333" style="49" customWidth="1"/>
    <col min="4" max="4" width="9.75" style="36" customWidth="1"/>
    <col min="5" max="16384" width="10" style="36"/>
  </cols>
  <sheetData>
    <row r="1" ht="24" customHeight="1"/>
    <row r="2" ht="14.25" customHeight="1" spans="1:1">
      <c r="A2" s="74"/>
    </row>
    <row r="3" ht="28.7" customHeight="1" spans="1:3">
      <c r="A3" s="63" t="s">
        <v>3175</v>
      </c>
      <c r="B3" s="63"/>
      <c r="C3" s="63"/>
    </row>
    <row r="4" ht="24.95" customHeight="1" spans="1:3">
      <c r="A4" s="80"/>
      <c r="B4" s="79"/>
      <c r="C4" s="75" t="s">
        <v>3140</v>
      </c>
    </row>
    <row r="5" ht="32.1" customHeight="1" spans="1:3">
      <c r="A5" s="41" t="s">
        <v>3159</v>
      </c>
      <c r="B5" s="41" t="s">
        <v>3090</v>
      </c>
      <c r="C5" s="41" t="s">
        <v>3160</v>
      </c>
    </row>
    <row r="6" ht="32.1" customHeight="1" spans="1:3">
      <c r="A6" s="77" t="s">
        <v>3176</v>
      </c>
      <c r="B6" s="66">
        <v>7.43</v>
      </c>
      <c r="C6" s="67">
        <v>7.43</v>
      </c>
    </row>
    <row r="7" ht="32.1" customHeight="1" spans="1:3">
      <c r="A7" s="77" t="s">
        <v>3177</v>
      </c>
      <c r="B7" s="69">
        <v>8.73</v>
      </c>
      <c r="C7" s="70">
        <v>8.6</v>
      </c>
    </row>
    <row r="8" ht="32.1" customHeight="1" spans="1:3">
      <c r="A8" s="77" t="s">
        <v>3178</v>
      </c>
      <c r="B8" s="69">
        <v>1.3</v>
      </c>
      <c r="C8" s="70">
        <v>1.3</v>
      </c>
    </row>
    <row r="9" ht="32.1" customHeight="1" spans="1:3">
      <c r="A9" s="77" t="s">
        <v>3179</v>
      </c>
      <c r="B9" s="69">
        <v>0.13</v>
      </c>
      <c r="C9" s="70">
        <v>0.13</v>
      </c>
    </row>
    <row r="10" ht="32.1" customHeight="1" spans="1:3">
      <c r="A10" s="77" t="s">
        <v>3180</v>
      </c>
      <c r="B10" s="69">
        <v>8.73</v>
      </c>
      <c r="C10" s="70">
        <v>8.6</v>
      </c>
    </row>
    <row r="11" ht="32.1" customHeight="1" spans="1:3">
      <c r="A11" s="77" t="s">
        <v>3181</v>
      </c>
      <c r="B11" s="69"/>
      <c r="C11" s="70"/>
    </row>
    <row r="12" ht="32.1" customHeight="1" spans="1:3">
      <c r="A12" s="77" t="s">
        <v>3182</v>
      </c>
      <c r="B12" s="69">
        <v>8.73</v>
      </c>
      <c r="C12" s="70">
        <v>8.6</v>
      </c>
    </row>
    <row r="13" s="35" customFormat="1" ht="72" customHeight="1" spans="1:3">
      <c r="A13" s="48" t="s">
        <v>3183</v>
      </c>
      <c r="B13" s="59"/>
      <c r="C13" s="59"/>
    </row>
    <row r="14" ht="30.95" customHeight="1" spans="1:3">
      <c r="A14" s="78"/>
      <c r="B14" s="79"/>
      <c r="C14" s="7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zoomScale="70" zoomScaleNormal="70" workbookViewId="0">
      <selection activeCell="A3" sqref="A3:C3"/>
    </sheetView>
  </sheetViews>
  <sheetFormatPr defaultColWidth="10" defaultRowHeight="13.5" outlineLevelCol="2"/>
  <cols>
    <col min="1" max="1" width="59.3833333333333" style="36" customWidth="1"/>
    <col min="2" max="3" width="25.6333333333333" style="49" customWidth="1"/>
    <col min="4" max="4" width="9.75" style="36" customWidth="1"/>
    <col min="5" max="16384" width="10" style="36"/>
  </cols>
  <sheetData>
    <row r="1" ht="24" customHeight="1"/>
    <row r="2" ht="14.25" customHeight="1" spans="1:1">
      <c r="A2" s="74"/>
    </row>
    <row r="3" ht="28.7" customHeight="1" spans="1:3">
      <c r="A3" s="63" t="s">
        <v>3184</v>
      </c>
      <c r="B3" s="63"/>
      <c r="C3" s="63"/>
    </row>
    <row r="4" s="34" customFormat="1" ht="24.95" customHeight="1" spans="1:3">
      <c r="A4" s="76"/>
      <c r="B4" s="52"/>
      <c r="C4" s="52" t="s">
        <v>3140</v>
      </c>
    </row>
    <row r="5" s="34" customFormat="1" ht="32.1" customHeight="1" spans="1:3">
      <c r="A5" s="41" t="s">
        <v>3159</v>
      </c>
      <c r="B5" s="41" t="s">
        <v>3090</v>
      </c>
      <c r="C5" s="41" t="s">
        <v>3160</v>
      </c>
    </row>
    <row r="6" s="34" customFormat="1" ht="32.1" customHeight="1" spans="1:3">
      <c r="A6" s="77" t="s">
        <v>3176</v>
      </c>
      <c r="B6" s="66">
        <v>7.43</v>
      </c>
      <c r="C6" s="67">
        <v>7.43</v>
      </c>
    </row>
    <row r="7" s="34" customFormat="1" ht="32.1" customHeight="1" spans="1:3">
      <c r="A7" s="77" t="s">
        <v>3177</v>
      </c>
      <c r="B7" s="69">
        <v>8.73</v>
      </c>
      <c r="C7" s="70">
        <v>8.6</v>
      </c>
    </row>
    <row r="8" s="34" customFormat="1" ht="32.1" customHeight="1" spans="1:3">
      <c r="A8" s="77" t="s">
        <v>3178</v>
      </c>
      <c r="B8" s="69">
        <v>1.3</v>
      </c>
      <c r="C8" s="70">
        <v>1.3</v>
      </c>
    </row>
    <row r="9" s="34" customFormat="1" ht="32.1" customHeight="1" spans="1:3">
      <c r="A9" s="77" t="s">
        <v>3179</v>
      </c>
      <c r="B9" s="69">
        <v>0.13</v>
      </c>
      <c r="C9" s="70">
        <v>0.13</v>
      </c>
    </row>
    <row r="10" s="34" customFormat="1" ht="32.1" customHeight="1" spans="1:3">
      <c r="A10" s="77" t="s">
        <v>3180</v>
      </c>
      <c r="B10" s="69">
        <v>8.73</v>
      </c>
      <c r="C10" s="70">
        <v>8.6</v>
      </c>
    </row>
    <row r="11" s="34" customFormat="1" ht="32.1" customHeight="1" spans="1:3">
      <c r="A11" s="77" t="s">
        <v>3181</v>
      </c>
      <c r="B11" s="69"/>
      <c r="C11" s="70"/>
    </row>
    <row r="12" s="34" customFormat="1" ht="32.1" customHeight="1" spans="1:3">
      <c r="A12" s="77" t="s">
        <v>3182</v>
      </c>
      <c r="B12" s="69">
        <v>8.73</v>
      </c>
      <c r="C12" s="70">
        <v>8.6</v>
      </c>
    </row>
    <row r="13" s="35" customFormat="1" ht="65.1" customHeight="1" spans="1:3">
      <c r="A13" s="48" t="s">
        <v>3185</v>
      </c>
      <c r="B13" s="59"/>
      <c r="C13" s="59"/>
    </row>
    <row r="14" ht="30.95" customHeight="1" spans="1:3">
      <c r="A14" s="78"/>
      <c r="B14" s="79"/>
      <c r="C14" s="7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A3" sqref="A3:D3"/>
    </sheetView>
  </sheetViews>
  <sheetFormatPr defaultColWidth="10" defaultRowHeight="13.5" outlineLevelCol="3"/>
  <cols>
    <col min="1" max="1" width="36" style="36" customWidth="1"/>
    <col min="2" max="4" width="15.6333333333333" style="49" customWidth="1"/>
    <col min="5" max="5" width="9.75" style="36" customWidth="1"/>
    <col min="6" max="16384" width="10" style="36"/>
  </cols>
  <sheetData>
    <row r="1" ht="21.95" customHeight="1"/>
    <row r="2" ht="14.25" customHeight="1" spans="1:1">
      <c r="A2" s="62"/>
    </row>
    <row r="3" ht="63" customHeight="1" spans="1:4">
      <c r="A3" s="63" t="s">
        <v>3186</v>
      </c>
      <c r="B3" s="63"/>
      <c r="C3" s="63"/>
      <c r="D3" s="63"/>
    </row>
    <row r="4" s="34" customFormat="1" ht="30" customHeight="1" spans="2:4">
      <c r="B4" s="64"/>
      <c r="C4" s="64"/>
      <c r="D4" s="52" t="s">
        <v>3140</v>
      </c>
    </row>
    <row r="5" s="34" customFormat="1" ht="24.95" customHeight="1" spans="1:4">
      <c r="A5" s="41" t="s">
        <v>3159</v>
      </c>
      <c r="B5" s="41" t="s">
        <v>3187</v>
      </c>
      <c r="C5" s="41" t="s">
        <v>3188</v>
      </c>
      <c r="D5" s="41" t="s">
        <v>3189</v>
      </c>
    </row>
    <row r="6" s="34" customFormat="1" ht="24.95" customHeight="1" spans="1:4">
      <c r="A6" s="65" t="s">
        <v>3190</v>
      </c>
      <c r="B6" s="43" t="s">
        <v>3191</v>
      </c>
      <c r="C6" s="66">
        <v>3.32</v>
      </c>
      <c r="D6" s="67">
        <v>3.32</v>
      </c>
    </row>
    <row r="7" s="34" customFormat="1" ht="24.95" customHeight="1" spans="1:4">
      <c r="A7" s="68" t="s">
        <v>3192</v>
      </c>
      <c r="B7" s="43" t="s">
        <v>3148</v>
      </c>
      <c r="C7" s="69">
        <v>2.02</v>
      </c>
      <c r="D7" s="70">
        <v>2.02</v>
      </c>
    </row>
    <row r="8" s="34" customFormat="1" ht="24.95" customHeight="1" spans="1:4">
      <c r="A8" s="68" t="s">
        <v>3193</v>
      </c>
      <c r="B8" s="43" t="s">
        <v>3149</v>
      </c>
      <c r="C8" s="69">
        <v>2.02</v>
      </c>
      <c r="D8" s="70">
        <v>2.02</v>
      </c>
    </row>
    <row r="9" s="34" customFormat="1" ht="24.95" customHeight="1" spans="1:4">
      <c r="A9" s="68" t="s">
        <v>3194</v>
      </c>
      <c r="B9" s="43" t="s">
        <v>3195</v>
      </c>
      <c r="C9" s="69">
        <v>1.3</v>
      </c>
      <c r="D9" s="70">
        <v>1.3</v>
      </c>
    </row>
    <row r="10" s="34" customFormat="1" ht="24.95" customHeight="1" spans="1:4">
      <c r="A10" s="68" t="s">
        <v>3193</v>
      </c>
      <c r="B10" s="43" t="s">
        <v>3151</v>
      </c>
      <c r="C10" s="69"/>
      <c r="D10" s="70"/>
    </row>
    <row r="11" s="34" customFormat="1" ht="24.95" customHeight="1" spans="1:4">
      <c r="A11" s="65" t="s">
        <v>3196</v>
      </c>
      <c r="B11" s="43" t="s">
        <v>3197</v>
      </c>
      <c r="C11" s="69">
        <v>2.3</v>
      </c>
      <c r="D11" s="70">
        <v>2.3</v>
      </c>
    </row>
    <row r="12" s="34" customFormat="1" ht="24.95" customHeight="1" spans="1:4">
      <c r="A12" s="68" t="s">
        <v>3192</v>
      </c>
      <c r="B12" s="43" t="s">
        <v>3198</v>
      </c>
      <c r="C12" s="71">
        <v>2.17</v>
      </c>
      <c r="D12" s="72">
        <v>2.17</v>
      </c>
    </row>
    <row r="13" s="34" customFormat="1" ht="24.95" customHeight="1" spans="1:4">
      <c r="A13" s="68" t="s">
        <v>3194</v>
      </c>
      <c r="B13" s="43" t="s">
        <v>3199</v>
      </c>
      <c r="C13" s="69">
        <v>0.13</v>
      </c>
      <c r="D13" s="70">
        <v>0.13</v>
      </c>
    </row>
    <row r="14" s="34" customFormat="1" ht="24.95" customHeight="1" spans="1:4">
      <c r="A14" s="65" t="s">
        <v>3200</v>
      </c>
      <c r="B14" s="43" t="s">
        <v>3201</v>
      </c>
      <c r="C14" s="69">
        <v>0.94</v>
      </c>
      <c r="D14" s="70">
        <v>0.94</v>
      </c>
    </row>
    <row r="15" s="34" customFormat="1" ht="24.95" customHeight="1" spans="1:4">
      <c r="A15" s="68" t="s">
        <v>3192</v>
      </c>
      <c r="B15" s="43" t="s">
        <v>3202</v>
      </c>
      <c r="C15" s="69">
        <v>0.4</v>
      </c>
      <c r="D15" s="70">
        <v>0.4</v>
      </c>
    </row>
    <row r="16" s="34" customFormat="1" ht="24.95" customHeight="1" spans="1:4">
      <c r="A16" s="68" t="s">
        <v>3194</v>
      </c>
      <c r="B16" s="43" t="s">
        <v>3203</v>
      </c>
      <c r="C16" s="69">
        <v>0.54</v>
      </c>
      <c r="D16" s="70">
        <v>0.54</v>
      </c>
    </row>
    <row r="17" s="34" customFormat="1" ht="24.95" customHeight="1" spans="1:4">
      <c r="A17" s="65" t="s">
        <v>3204</v>
      </c>
      <c r="B17" s="43" t="s">
        <v>3205</v>
      </c>
      <c r="C17" s="69">
        <v>1.5</v>
      </c>
      <c r="D17" s="70">
        <v>1.5</v>
      </c>
    </row>
    <row r="18" s="34" customFormat="1" ht="24.95" customHeight="1" spans="1:4">
      <c r="A18" s="68" t="s">
        <v>3192</v>
      </c>
      <c r="B18" s="43" t="s">
        <v>3206</v>
      </c>
      <c r="C18" s="69">
        <v>1.39</v>
      </c>
      <c r="D18" s="70">
        <v>1.39</v>
      </c>
    </row>
    <row r="19" s="34" customFormat="1" ht="24.95" customHeight="1" spans="1:4">
      <c r="A19" s="68" t="s">
        <v>3207</v>
      </c>
      <c r="B19" s="43"/>
      <c r="C19" s="69">
        <v>1.39</v>
      </c>
      <c r="D19" s="70">
        <v>1.39</v>
      </c>
    </row>
    <row r="20" s="34" customFormat="1" ht="24.95" customHeight="1" spans="1:4">
      <c r="A20" s="68" t="s">
        <v>3208</v>
      </c>
      <c r="B20" s="43" t="s">
        <v>3209</v>
      </c>
      <c r="C20" s="69"/>
      <c r="D20" s="70"/>
    </row>
    <row r="21" s="34" customFormat="1" ht="24.95" customHeight="1" spans="1:4">
      <c r="A21" s="68" t="s">
        <v>3194</v>
      </c>
      <c r="B21" s="43" t="s">
        <v>3210</v>
      </c>
      <c r="C21" s="69">
        <v>0.11</v>
      </c>
      <c r="D21" s="70">
        <v>0.11</v>
      </c>
    </row>
    <row r="22" s="34" customFormat="1" ht="24.95" customHeight="1" spans="1:4">
      <c r="A22" s="68" t="s">
        <v>3207</v>
      </c>
      <c r="B22" s="43"/>
      <c r="C22" s="69">
        <v>0.11</v>
      </c>
      <c r="D22" s="70">
        <v>0.11</v>
      </c>
    </row>
    <row r="23" s="34" customFormat="1" ht="24.95" customHeight="1" spans="1:4">
      <c r="A23" s="68" t="s">
        <v>3211</v>
      </c>
      <c r="B23" s="43" t="s">
        <v>3212</v>
      </c>
      <c r="C23" s="69"/>
      <c r="D23" s="70"/>
    </row>
    <row r="24" s="34" customFormat="1" ht="24.95" customHeight="1" spans="1:4">
      <c r="A24" s="65" t="s">
        <v>3213</v>
      </c>
      <c r="B24" s="43" t="s">
        <v>3214</v>
      </c>
      <c r="C24" s="69">
        <v>0.67</v>
      </c>
      <c r="D24" s="70">
        <v>0.67</v>
      </c>
    </row>
    <row r="25" s="34" customFormat="1" ht="24.95" customHeight="1" spans="1:4">
      <c r="A25" s="68" t="s">
        <v>3192</v>
      </c>
      <c r="B25" s="43" t="s">
        <v>3215</v>
      </c>
      <c r="C25" s="69">
        <v>0.38</v>
      </c>
      <c r="D25" s="70">
        <v>0.38</v>
      </c>
    </row>
    <row r="26" s="34" customFormat="1" ht="24.95" customHeight="1" spans="1:4">
      <c r="A26" s="68" t="s">
        <v>3194</v>
      </c>
      <c r="B26" s="43" t="s">
        <v>3216</v>
      </c>
      <c r="C26" s="69">
        <v>0.29</v>
      </c>
      <c r="D26" s="70">
        <v>0.29</v>
      </c>
    </row>
    <row r="27" s="35" customFormat="1" ht="69.95" customHeight="1" spans="1:4">
      <c r="A27" s="73" t="s">
        <v>3217</v>
      </c>
      <c r="B27" s="59"/>
      <c r="C27" s="59"/>
      <c r="D27" s="59"/>
    </row>
    <row r="28" ht="24.95" customHeight="1" spans="1:4">
      <c r="A28" s="74"/>
      <c r="B28" s="75"/>
      <c r="C28" s="75"/>
      <c r="D28" s="75"/>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zoomScale="70" zoomScaleNormal="70" workbookViewId="0">
      <selection activeCell="D30" sqref="D30"/>
    </sheetView>
  </sheetViews>
  <sheetFormatPr defaultColWidth="8.88333333333333" defaultRowHeight="13.5" outlineLevelCol="5"/>
  <cols>
    <col min="1" max="1" width="8.88333333333333" style="36"/>
    <col min="2" max="2" width="49.3833333333333" style="36" customWidth="1"/>
    <col min="3" max="6" width="20.6333333333333" style="49" customWidth="1"/>
    <col min="7" max="16384" width="8.88333333333333" style="36"/>
  </cols>
  <sheetData>
    <row r="1" spans="1:1">
      <c r="A1" s="50"/>
    </row>
    <row r="2" ht="45" customHeight="1" spans="1:6">
      <c r="A2" s="37" t="s">
        <v>3218</v>
      </c>
      <c r="B2" s="37"/>
      <c r="C2" s="37"/>
      <c r="D2" s="37"/>
      <c r="E2" s="37"/>
      <c r="F2" s="37"/>
    </row>
    <row r="3" s="34" customFormat="1" ht="18" customHeight="1" spans="2:6">
      <c r="B3" s="51" t="s">
        <v>3140</v>
      </c>
      <c r="C3" s="52"/>
      <c r="D3" s="52"/>
      <c r="E3" s="52"/>
      <c r="F3" s="52"/>
    </row>
    <row r="4" s="34" customFormat="1" ht="30" customHeight="1" spans="1:6">
      <c r="A4" s="40" t="s">
        <v>4</v>
      </c>
      <c r="B4" s="40"/>
      <c r="C4" s="41" t="s">
        <v>3146</v>
      </c>
      <c r="D4" s="41" t="s">
        <v>3188</v>
      </c>
      <c r="E4" s="41" t="s">
        <v>3189</v>
      </c>
      <c r="F4" s="41" t="s">
        <v>3219</v>
      </c>
    </row>
    <row r="5" s="34" customFormat="1" ht="30" customHeight="1" spans="1:6">
      <c r="A5" s="53" t="s">
        <v>3220</v>
      </c>
      <c r="B5" s="53"/>
      <c r="C5" s="41" t="s">
        <v>3147</v>
      </c>
      <c r="D5" s="54">
        <v>1.3</v>
      </c>
      <c r="E5" s="54">
        <v>1.3</v>
      </c>
      <c r="F5" s="55"/>
    </row>
    <row r="6" s="34" customFormat="1" ht="30" customHeight="1" spans="1:6">
      <c r="A6" s="56" t="s">
        <v>3221</v>
      </c>
      <c r="B6" s="56"/>
      <c r="C6" s="43" t="s">
        <v>3148</v>
      </c>
      <c r="D6" s="45"/>
      <c r="E6" s="45"/>
      <c r="F6" s="45"/>
    </row>
    <row r="7" s="34" customFormat="1" ht="30" customHeight="1" spans="1:6">
      <c r="A7" s="56" t="s">
        <v>3222</v>
      </c>
      <c r="B7" s="56"/>
      <c r="C7" s="43" t="s">
        <v>3149</v>
      </c>
      <c r="D7" s="57">
        <v>1.3</v>
      </c>
      <c r="E7" s="57">
        <v>1.3</v>
      </c>
      <c r="F7" s="45"/>
    </row>
    <row r="8" s="34" customFormat="1" ht="30" customHeight="1" spans="1:6">
      <c r="A8" s="58" t="s">
        <v>3223</v>
      </c>
      <c r="B8" s="58"/>
      <c r="C8" s="41" t="s">
        <v>3150</v>
      </c>
      <c r="D8" s="55"/>
      <c r="E8" s="55"/>
      <c r="F8" s="55"/>
    </row>
    <row r="9" s="34" customFormat="1" ht="30" customHeight="1" spans="1:6">
      <c r="A9" s="56" t="s">
        <v>3221</v>
      </c>
      <c r="B9" s="56"/>
      <c r="C9" s="43" t="s">
        <v>3151</v>
      </c>
      <c r="D9" s="45"/>
      <c r="E9" s="45"/>
      <c r="F9" s="45"/>
    </row>
    <row r="10" s="34" customFormat="1" ht="30" customHeight="1" spans="1:6">
      <c r="A10" s="56" t="s">
        <v>3222</v>
      </c>
      <c r="B10" s="56"/>
      <c r="C10" s="43" t="s">
        <v>3152</v>
      </c>
      <c r="D10" s="45"/>
      <c r="E10" s="45"/>
      <c r="F10" s="45"/>
    </row>
    <row r="11" s="35" customFormat="1" ht="41.1" customHeight="1" spans="1:6">
      <c r="A11" s="48" t="s">
        <v>3224</v>
      </c>
      <c r="B11" s="48"/>
      <c r="C11" s="59"/>
      <c r="D11" s="59"/>
      <c r="E11" s="59"/>
      <c r="F11" s="59"/>
    </row>
    <row r="14" ht="19.5" spans="1:1">
      <c r="A14" s="60"/>
    </row>
    <row r="15" ht="18.95" customHeight="1" spans="1:1">
      <c r="A15" s="61"/>
    </row>
    <row r="16" ht="29.1" customHeight="1"/>
    <row r="17" ht="29.1" customHeight="1"/>
    <row r="18" ht="29.1" customHeight="1"/>
    <row r="19" ht="29.1" customHeight="1"/>
    <row r="20" ht="30" customHeight="1" spans="1:1">
      <c r="A20" s="61"/>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85" zoomScaleNormal="85" workbookViewId="0">
      <selection activeCell="A2" sqref="A2:F2"/>
    </sheetView>
  </sheetViews>
  <sheetFormatPr defaultColWidth="8.88333333333333" defaultRowHeight="13.5" outlineLevelCol="5"/>
  <cols>
    <col min="1" max="1" width="8.88333333333333" style="36"/>
    <col min="2" max="6" width="24.25" style="36" customWidth="1"/>
    <col min="7" max="16384" width="8.88333333333333" style="36"/>
  </cols>
  <sheetData>
    <row r="1" ht="24" customHeight="1"/>
    <row r="2" ht="27" spans="1:6">
      <c r="A2" s="37" t="s">
        <v>3225</v>
      </c>
      <c r="B2" s="38"/>
      <c r="C2" s="38"/>
      <c r="D2" s="38"/>
      <c r="E2" s="38"/>
      <c r="F2" s="38"/>
    </row>
    <row r="3" ht="23.1" customHeight="1" spans="1:6">
      <c r="A3" s="39" t="s">
        <v>3140</v>
      </c>
      <c r="B3" s="39"/>
      <c r="C3" s="39"/>
      <c r="D3" s="39"/>
      <c r="E3" s="39"/>
      <c r="F3" s="39"/>
    </row>
    <row r="4" s="34" customFormat="1" ht="30" customHeight="1" spans="1:6">
      <c r="A4" s="40" t="s">
        <v>3226</v>
      </c>
      <c r="B4" s="41" t="s">
        <v>3093</v>
      </c>
      <c r="C4" s="41" t="s">
        <v>3227</v>
      </c>
      <c r="D4" s="41" t="s">
        <v>3228</v>
      </c>
      <c r="E4" s="41" t="s">
        <v>3229</v>
      </c>
      <c r="F4" s="41" t="s">
        <v>3230</v>
      </c>
    </row>
    <row r="5" s="34" customFormat="1" ht="45" customHeight="1" spans="1:6">
      <c r="A5" s="42"/>
      <c r="B5" s="43"/>
      <c r="C5" s="44"/>
      <c r="D5" s="45"/>
      <c r="E5" s="45"/>
      <c r="F5" s="45"/>
    </row>
    <row r="6" s="34" customFormat="1" ht="45" customHeight="1" spans="1:6">
      <c r="A6" s="46"/>
      <c r="B6" s="43"/>
      <c r="C6" s="44"/>
      <c r="D6" s="45"/>
      <c r="E6" s="45"/>
      <c r="F6" s="45"/>
    </row>
    <row r="7" s="34" customFormat="1" ht="45" customHeight="1" spans="1:6">
      <c r="A7" s="47"/>
      <c r="B7" s="43"/>
      <c r="C7" s="44"/>
      <c r="D7" s="45"/>
      <c r="E7" s="45"/>
      <c r="F7" s="45"/>
    </row>
    <row r="8" s="35" customFormat="1" ht="70" customHeight="1" spans="1:6">
      <c r="A8" s="48" t="s">
        <v>3231</v>
      </c>
      <c r="B8" s="48"/>
      <c r="C8" s="48"/>
      <c r="D8" s="48"/>
      <c r="E8" s="48"/>
      <c r="F8" s="48"/>
    </row>
    <row r="9" ht="31" customHeight="1" spans="1:1">
      <c r="A9" s="36" t="s">
        <v>3232</v>
      </c>
    </row>
  </sheetData>
  <mergeCells count="9">
    <mergeCell ref="A2:F2"/>
    <mergeCell ref="A3:F3"/>
    <mergeCell ref="A8:F8"/>
    <mergeCell ref="A5:A7"/>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1"/>
  <sheetViews>
    <sheetView workbookViewId="0">
      <pane ySplit="4" topLeftCell="A71" activePane="bottomLeft" state="frozen"/>
      <selection/>
      <selection pane="bottomLeft" activeCell="D71" sqref="D71"/>
    </sheetView>
  </sheetViews>
  <sheetFormatPr defaultColWidth="8" defaultRowHeight="18.75"/>
  <cols>
    <col min="1" max="1" width="43.3833333333333" style="18" customWidth="1"/>
    <col min="2" max="2" width="23.75" style="18" customWidth="1"/>
    <col min="3" max="5" width="20.6333333333333" style="18" customWidth="1"/>
    <col min="6" max="6" width="14.3833333333333" style="18" customWidth="1"/>
    <col min="7" max="7" width="20.6333333333333" style="18" customWidth="1"/>
    <col min="8" max="9" width="13.3833333333333" style="18" customWidth="1"/>
    <col min="10" max="10" width="38.25" style="18" customWidth="1"/>
    <col min="11" max="16384" width="8" style="19"/>
  </cols>
  <sheetData>
    <row r="1" ht="13.5" spans="1:10">
      <c r="A1" s="19"/>
      <c r="B1" s="19"/>
      <c r="C1" s="19"/>
      <c r="D1" s="19"/>
      <c r="E1" s="19"/>
      <c r="F1" s="19"/>
      <c r="G1" s="19"/>
      <c r="H1" s="19"/>
      <c r="I1" s="19"/>
      <c r="J1" s="19"/>
    </row>
    <row r="2" ht="39" customHeight="1" spans="1:10">
      <c r="A2" s="20" t="s">
        <v>3233</v>
      </c>
      <c r="B2" s="20"/>
      <c r="C2" s="20"/>
      <c r="D2" s="20"/>
      <c r="E2" s="20"/>
      <c r="F2" s="20"/>
      <c r="G2" s="20"/>
      <c r="H2" s="20"/>
      <c r="I2" s="20"/>
      <c r="J2" s="20"/>
    </row>
    <row r="3" ht="23.1" customHeight="1" spans="1:10">
      <c r="A3" s="21"/>
      <c r="B3" s="19"/>
      <c r="C3" s="19"/>
      <c r="D3" s="19"/>
      <c r="E3" s="19"/>
      <c r="F3" s="19"/>
      <c r="G3" s="19"/>
      <c r="H3" s="19"/>
      <c r="I3" s="19"/>
      <c r="J3" s="19"/>
    </row>
    <row r="4" s="16" customFormat="1" ht="44.25" customHeight="1" spans="1:10">
      <c r="A4" s="22" t="s">
        <v>3234</v>
      </c>
      <c r="B4" s="22" t="s">
        <v>3235</v>
      </c>
      <c r="C4" s="22" t="s">
        <v>3236</v>
      </c>
      <c r="D4" s="22" t="s">
        <v>3237</v>
      </c>
      <c r="E4" s="22" t="s">
        <v>3238</v>
      </c>
      <c r="F4" s="22" t="s">
        <v>3239</v>
      </c>
      <c r="G4" s="22" t="s">
        <v>3240</v>
      </c>
      <c r="H4" s="22" t="s">
        <v>3241</v>
      </c>
      <c r="I4" s="22" t="s">
        <v>3242</v>
      </c>
      <c r="J4" s="22" t="s">
        <v>3243</v>
      </c>
    </row>
    <row r="5" spans="1:10">
      <c r="A5" s="23">
        <v>1</v>
      </c>
      <c r="B5" s="23">
        <v>2</v>
      </c>
      <c r="C5" s="23">
        <v>3</v>
      </c>
      <c r="D5" s="23">
        <v>4</v>
      </c>
      <c r="E5" s="23">
        <v>5</v>
      </c>
      <c r="F5" s="23">
        <v>6</v>
      </c>
      <c r="G5" s="23">
        <v>7</v>
      </c>
      <c r="H5" s="23">
        <v>8</v>
      </c>
      <c r="I5" s="23">
        <v>9</v>
      </c>
      <c r="J5" s="23">
        <v>10</v>
      </c>
    </row>
    <row r="6" ht="35.1" customHeight="1" spans="1:10">
      <c r="A6" s="24" t="s">
        <v>3244</v>
      </c>
      <c r="B6" s="25"/>
      <c r="C6" s="25"/>
      <c r="D6" s="25"/>
      <c r="E6" s="26"/>
      <c r="F6" s="26"/>
      <c r="G6" s="26"/>
      <c r="H6" s="26"/>
      <c r="I6" s="26"/>
      <c r="J6" s="26"/>
    </row>
    <row r="7" ht="35.1" customHeight="1" spans="1:10">
      <c r="A7" s="27" t="s">
        <v>3245</v>
      </c>
      <c r="B7" s="27"/>
      <c r="C7" s="27"/>
      <c r="D7" s="27"/>
      <c r="E7" s="26"/>
      <c r="F7" s="26"/>
      <c r="G7" s="26"/>
      <c r="H7" s="26"/>
      <c r="I7" s="26"/>
      <c r="J7" s="26"/>
    </row>
    <row r="8" ht="206.25" spans="1:10">
      <c r="A8" s="27"/>
      <c r="B8" s="27" t="s">
        <v>3246</v>
      </c>
      <c r="C8" s="27"/>
      <c r="D8" s="27"/>
      <c r="E8" s="26"/>
      <c r="F8" s="26"/>
      <c r="G8" s="26"/>
      <c r="H8" s="26"/>
      <c r="I8" s="26"/>
      <c r="J8" s="26"/>
    </row>
    <row r="9" s="17" customFormat="1" ht="35.1" customHeight="1" spans="1:10">
      <c r="A9" s="27"/>
      <c r="B9" s="27"/>
      <c r="C9" s="28" t="s">
        <v>3247</v>
      </c>
      <c r="D9" s="29"/>
      <c r="E9" s="26"/>
      <c r="F9" s="26"/>
      <c r="G9" s="26"/>
      <c r="H9" s="26"/>
      <c r="I9" s="26"/>
      <c r="J9" s="26"/>
    </row>
    <row r="10" ht="35.1" customHeight="1" spans="1:10">
      <c r="A10" s="27"/>
      <c r="B10" s="27"/>
      <c r="C10" s="30"/>
      <c r="D10" s="31" t="s">
        <v>3248</v>
      </c>
      <c r="E10" s="26"/>
      <c r="F10" s="26"/>
      <c r="G10" s="26"/>
      <c r="H10" s="26"/>
      <c r="I10" s="26"/>
      <c r="J10" s="26"/>
    </row>
    <row r="11" ht="35.1" customHeight="1" spans="1:10">
      <c r="A11" s="27"/>
      <c r="B11" s="27"/>
      <c r="C11" s="30"/>
      <c r="D11" s="31"/>
      <c r="E11" s="28" t="s">
        <v>3249</v>
      </c>
      <c r="F11" s="29" t="s">
        <v>3250</v>
      </c>
      <c r="G11" s="29" t="s">
        <v>3251</v>
      </c>
      <c r="H11" s="29" t="s">
        <v>3252</v>
      </c>
      <c r="I11" s="29" t="s">
        <v>3253</v>
      </c>
      <c r="J11" s="28" t="s">
        <v>3254</v>
      </c>
    </row>
    <row r="12" ht="35.1" customHeight="1" spans="1:10">
      <c r="A12" s="27"/>
      <c r="B12" s="27"/>
      <c r="C12" s="30"/>
      <c r="D12" s="31"/>
      <c r="E12" s="30" t="s">
        <v>3255</v>
      </c>
      <c r="F12" s="31" t="s">
        <v>3250</v>
      </c>
      <c r="G12" s="31" t="s">
        <v>3256</v>
      </c>
      <c r="H12" s="31" t="s">
        <v>3257</v>
      </c>
      <c r="I12" s="31" t="s">
        <v>3253</v>
      </c>
      <c r="J12" s="30" t="s">
        <v>3258</v>
      </c>
    </row>
    <row r="13" ht="35.1" customHeight="1" spans="1:10">
      <c r="A13" s="27"/>
      <c r="B13" s="27"/>
      <c r="C13" s="30"/>
      <c r="D13" s="31" t="s">
        <v>3259</v>
      </c>
      <c r="E13" s="26"/>
      <c r="F13" s="26"/>
      <c r="G13" s="26"/>
      <c r="H13" s="26"/>
      <c r="I13" s="26"/>
      <c r="J13" s="26"/>
    </row>
    <row r="14" ht="35.1" customHeight="1" spans="1:10">
      <c r="A14" s="27"/>
      <c r="B14" s="27"/>
      <c r="C14" s="30"/>
      <c r="D14" s="31"/>
      <c r="E14" s="26" t="s">
        <v>3260</v>
      </c>
      <c r="F14" s="26" t="s">
        <v>3250</v>
      </c>
      <c r="G14" s="26">
        <v>98</v>
      </c>
      <c r="H14" s="26" t="s">
        <v>3261</v>
      </c>
      <c r="I14" s="26" t="s">
        <v>3253</v>
      </c>
      <c r="J14" s="26" t="s">
        <v>3262</v>
      </c>
    </row>
    <row r="15" ht="35.1" customHeight="1" spans="1:10">
      <c r="A15" s="27"/>
      <c r="B15" s="27"/>
      <c r="C15" s="30"/>
      <c r="D15" s="31" t="s">
        <v>3263</v>
      </c>
      <c r="E15" s="26"/>
      <c r="F15" s="26"/>
      <c r="G15" s="26"/>
      <c r="H15" s="26"/>
      <c r="I15" s="26"/>
      <c r="J15" s="26"/>
    </row>
    <row r="16" ht="35.1" customHeight="1" spans="1:10">
      <c r="A16" s="27"/>
      <c r="B16" s="27"/>
      <c r="C16" s="30"/>
      <c r="D16" s="31"/>
      <c r="E16" s="26" t="s">
        <v>3264</v>
      </c>
      <c r="F16" s="26" t="s">
        <v>3250</v>
      </c>
      <c r="G16" s="26">
        <v>98</v>
      </c>
      <c r="H16" s="26" t="s">
        <v>3261</v>
      </c>
      <c r="I16" s="26" t="s">
        <v>3253</v>
      </c>
      <c r="J16" s="26" t="s">
        <v>3265</v>
      </c>
    </row>
    <row r="17" ht="35.1" customHeight="1" spans="1:10">
      <c r="A17" s="27"/>
      <c r="B17" s="27"/>
      <c r="C17" s="30"/>
      <c r="D17" s="31"/>
      <c r="E17" s="26" t="s">
        <v>3266</v>
      </c>
      <c r="F17" s="26" t="s">
        <v>3267</v>
      </c>
      <c r="G17" s="26">
        <v>100</v>
      </c>
      <c r="H17" s="26" t="s">
        <v>3261</v>
      </c>
      <c r="I17" s="26" t="s">
        <v>3253</v>
      </c>
      <c r="J17" s="26" t="s">
        <v>3268</v>
      </c>
    </row>
    <row r="18" ht="35.1" customHeight="1" spans="1:10">
      <c r="A18" s="27"/>
      <c r="B18" s="27"/>
      <c r="C18" s="30" t="s">
        <v>3269</v>
      </c>
      <c r="D18" s="31"/>
      <c r="E18" s="26"/>
      <c r="F18" s="26"/>
      <c r="G18" s="26"/>
      <c r="H18" s="26"/>
      <c r="I18" s="26"/>
      <c r="J18" s="26"/>
    </row>
    <row r="19" ht="35.1" customHeight="1" spans="1:10">
      <c r="A19" s="27"/>
      <c r="B19" s="27"/>
      <c r="C19" s="30"/>
      <c r="D19" s="31" t="s">
        <v>3270</v>
      </c>
      <c r="E19" s="26"/>
      <c r="F19" s="26"/>
      <c r="G19" s="26"/>
      <c r="H19" s="26"/>
      <c r="I19" s="26"/>
      <c r="J19" s="26"/>
    </row>
    <row r="20" ht="35.1" customHeight="1" spans="1:10">
      <c r="A20" s="27"/>
      <c r="B20" s="27"/>
      <c r="C20" s="30"/>
      <c r="D20" s="31"/>
      <c r="E20" s="26" t="s">
        <v>3271</v>
      </c>
      <c r="F20" s="26" t="s">
        <v>3267</v>
      </c>
      <c r="G20" s="26" t="s">
        <v>3272</v>
      </c>
      <c r="H20" s="26"/>
      <c r="I20" s="26" t="s">
        <v>3273</v>
      </c>
      <c r="J20" s="26" t="s">
        <v>3274</v>
      </c>
    </row>
    <row r="21" ht="35.1" customHeight="1" spans="1:10">
      <c r="A21" s="27"/>
      <c r="B21" s="27"/>
      <c r="C21" s="30" t="s">
        <v>3275</v>
      </c>
      <c r="D21" s="31"/>
      <c r="E21" s="26"/>
      <c r="F21" s="26"/>
      <c r="G21" s="26"/>
      <c r="H21" s="26"/>
      <c r="I21" s="26"/>
      <c r="J21" s="26"/>
    </row>
    <row r="22" ht="35.1" customHeight="1" spans="1:10">
      <c r="A22" s="27"/>
      <c r="B22" s="27"/>
      <c r="C22" s="30"/>
      <c r="D22" s="31" t="s">
        <v>3276</v>
      </c>
      <c r="E22" s="26"/>
      <c r="F22" s="26"/>
      <c r="G22" s="26"/>
      <c r="H22" s="26"/>
      <c r="I22" s="26"/>
      <c r="J22" s="26"/>
    </row>
    <row r="23" ht="35.1" customHeight="1" spans="1:10">
      <c r="A23" s="27"/>
      <c r="B23" s="27"/>
      <c r="C23" s="30"/>
      <c r="D23" s="31"/>
      <c r="E23" s="26" t="s">
        <v>3277</v>
      </c>
      <c r="F23" s="26" t="s">
        <v>3250</v>
      </c>
      <c r="G23" s="26">
        <v>90</v>
      </c>
      <c r="H23" s="26" t="s">
        <v>3261</v>
      </c>
      <c r="I23" s="26" t="s">
        <v>3253</v>
      </c>
      <c r="J23" s="26" t="s">
        <v>3278</v>
      </c>
    </row>
    <row r="24" ht="35.1" customHeight="1" spans="1:10">
      <c r="A24" s="27"/>
      <c r="B24" s="27"/>
      <c r="C24" s="30"/>
      <c r="D24" s="31"/>
      <c r="E24" s="26"/>
      <c r="F24" s="26"/>
      <c r="G24" s="26"/>
      <c r="H24" s="26"/>
      <c r="I24" s="26"/>
      <c r="J24" s="26"/>
    </row>
    <row r="25" ht="35.1" customHeight="1" spans="1:10">
      <c r="A25" s="32" t="s">
        <v>3279</v>
      </c>
      <c r="B25" s="27"/>
      <c r="C25" s="30"/>
      <c r="D25" s="31"/>
      <c r="E25" s="26"/>
      <c r="F25" s="26"/>
      <c r="G25" s="26"/>
      <c r="H25" s="26"/>
      <c r="I25" s="26"/>
      <c r="J25" s="26"/>
    </row>
    <row r="26" ht="35.1" customHeight="1" spans="1:10">
      <c r="A26" s="27" t="s">
        <v>3280</v>
      </c>
      <c r="B26" s="27"/>
      <c r="C26" s="30"/>
      <c r="D26" s="31"/>
      <c r="E26" s="26"/>
      <c r="F26" s="26"/>
      <c r="G26" s="26"/>
      <c r="H26" s="26"/>
      <c r="I26" s="26"/>
      <c r="J26" s="26"/>
    </row>
    <row r="27" ht="281.25" spans="1:10">
      <c r="A27" s="27"/>
      <c r="B27" s="27" t="s">
        <v>3281</v>
      </c>
      <c r="C27" s="30"/>
      <c r="D27" s="31"/>
      <c r="E27" s="26"/>
      <c r="F27" s="26"/>
      <c r="G27" s="26"/>
      <c r="H27" s="26"/>
      <c r="I27" s="26"/>
      <c r="J27" s="26"/>
    </row>
    <row r="28" ht="35.1" customHeight="1" spans="1:10">
      <c r="A28" s="27"/>
      <c r="B28" s="27"/>
      <c r="C28" s="30" t="s">
        <v>3247</v>
      </c>
      <c r="D28" s="31"/>
      <c r="E28" s="26"/>
      <c r="F28" s="26"/>
      <c r="G28" s="26"/>
      <c r="H28" s="26"/>
      <c r="I28" s="26"/>
      <c r="J28" s="26"/>
    </row>
    <row r="29" ht="35.1" customHeight="1" spans="1:10">
      <c r="A29" s="27"/>
      <c r="B29" s="27"/>
      <c r="C29" s="30"/>
      <c r="D29" s="31" t="s">
        <v>3248</v>
      </c>
      <c r="E29" s="26"/>
      <c r="F29" s="26"/>
      <c r="G29" s="26"/>
      <c r="H29" s="26"/>
      <c r="I29" s="26"/>
      <c r="J29" s="26"/>
    </row>
    <row r="30" ht="35.1" customHeight="1" spans="1:10">
      <c r="A30" s="27"/>
      <c r="B30" s="27"/>
      <c r="C30" s="30"/>
      <c r="D30" s="31"/>
      <c r="E30" s="26" t="s">
        <v>3282</v>
      </c>
      <c r="F30" s="26" t="s">
        <v>3250</v>
      </c>
      <c r="G30" s="26" t="s">
        <v>3283</v>
      </c>
      <c r="H30" s="26" t="s">
        <v>3284</v>
      </c>
      <c r="I30" s="26" t="s">
        <v>3253</v>
      </c>
      <c r="J30" s="26" t="s">
        <v>3285</v>
      </c>
    </row>
    <row r="31" ht="35.1" customHeight="1" spans="1:10">
      <c r="A31" s="27"/>
      <c r="B31" s="27"/>
      <c r="C31" s="30"/>
      <c r="D31" s="31"/>
      <c r="E31" s="26" t="s">
        <v>3286</v>
      </c>
      <c r="F31" s="26" t="s">
        <v>3250</v>
      </c>
      <c r="G31" s="26" t="s">
        <v>3287</v>
      </c>
      <c r="H31" s="26" t="s">
        <v>3288</v>
      </c>
      <c r="I31" s="26" t="s">
        <v>3253</v>
      </c>
      <c r="J31" s="26" t="s">
        <v>3285</v>
      </c>
    </row>
    <row r="32" ht="35.1" customHeight="1" spans="1:10">
      <c r="A32" s="27"/>
      <c r="B32" s="27"/>
      <c r="C32" s="30"/>
      <c r="D32" s="31" t="s">
        <v>3259</v>
      </c>
      <c r="E32" s="26"/>
      <c r="F32" s="26"/>
      <c r="G32" s="26"/>
      <c r="H32" s="26"/>
      <c r="I32" s="26"/>
      <c r="J32" s="26"/>
    </row>
    <row r="33" ht="35.1" customHeight="1" spans="1:10">
      <c r="A33" s="27"/>
      <c r="B33" s="27"/>
      <c r="C33" s="30"/>
      <c r="D33" s="31"/>
      <c r="E33" s="26" t="s">
        <v>3289</v>
      </c>
      <c r="F33" s="26" t="s">
        <v>3267</v>
      </c>
      <c r="G33" s="26" t="s">
        <v>3133</v>
      </c>
      <c r="H33" s="26"/>
      <c r="I33" s="26" t="s">
        <v>3273</v>
      </c>
      <c r="J33" s="26" t="s">
        <v>3290</v>
      </c>
    </row>
    <row r="34" ht="35.1" customHeight="1" spans="1:10">
      <c r="A34" s="27"/>
      <c r="B34" s="27"/>
      <c r="C34" s="30"/>
      <c r="D34" s="31"/>
      <c r="E34" s="26" t="s">
        <v>3291</v>
      </c>
      <c r="F34" s="26" t="s">
        <v>3267</v>
      </c>
      <c r="G34" s="33">
        <v>1</v>
      </c>
      <c r="H34" s="26"/>
      <c r="I34" s="26" t="s">
        <v>3273</v>
      </c>
      <c r="J34" s="26" t="s">
        <v>3292</v>
      </c>
    </row>
    <row r="35" ht="35.1" customHeight="1" spans="1:10">
      <c r="A35" s="27"/>
      <c r="B35" s="27"/>
      <c r="C35" s="30"/>
      <c r="D35" s="31" t="s">
        <v>3263</v>
      </c>
      <c r="E35" s="26"/>
      <c r="F35" s="26"/>
      <c r="G35" s="26"/>
      <c r="H35" s="26"/>
      <c r="I35" s="26"/>
      <c r="J35" s="26"/>
    </row>
    <row r="36" ht="35.1" customHeight="1" spans="1:10">
      <c r="A36" s="27"/>
      <c r="B36" s="27"/>
      <c r="C36" s="30"/>
      <c r="D36" s="31"/>
      <c r="E36" s="26" t="s">
        <v>3293</v>
      </c>
      <c r="F36" s="26" t="s">
        <v>3267</v>
      </c>
      <c r="G36" s="26" t="s">
        <v>3133</v>
      </c>
      <c r="H36" s="26"/>
      <c r="I36" s="26" t="s">
        <v>3273</v>
      </c>
      <c r="J36" s="26" t="s">
        <v>3294</v>
      </c>
    </row>
    <row r="37" ht="35.1" customHeight="1" spans="1:10">
      <c r="A37" s="27"/>
      <c r="B37" s="27"/>
      <c r="C37" s="30"/>
      <c r="D37" s="31" t="s">
        <v>3295</v>
      </c>
      <c r="E37" s="26"/>
      <c r="F37" s="26"/>
      <c r="G37" s="26"/>
      <c r="H37" s="26"/>
      <c r="I37" s="26"/>
      <c r="J37" s="26"/>
    </row>
    <row r="38" ht="35.1" customHeight="1" spans="1:10">
      <c r="A38" s="27"/>
      <c r="B38" s="27"/>
      <c r="C38" s="30"/>
      <c r="D38" s="31"/>
      <c r="E38" s="26" t="s">
        <v>3296</v>
      </c>
      <c r="F38" s="26" t="s">
        <v>3250</v>
      </c>
      <c r="G38" s="26" t="s">
        <v>3297</v>
      </c>
      <c r="H38" s="26" t="s">
        <v>3298</v>
      </c>
      <c r="I38" s="26" t="s">
        <v>3253</v>
      </c>
      <c r="J38" s="26" t="s">
        <v>3299</v>
      </c>
    </row>
    <row r="39" ht="35.1" customHeight="1" spans="1:10">
      <c r="A39" s="27"/>
      <c r="B39" s="27"/>
      <c r="C39" s="30" t="s">
        <v>3269</v>
      </c>
      <c r="D39" s="31"/>
      <c r="E39" s="26"/>
      <c r="F39" s="26"/>
      <c r="G39" s="26"/>
      <c r="H39" s="26"/>
      <c r="I39" s="26"/>
      <c r="J39" s="26"/>
    </row>
    <row r="40" ht="35.1" customHeight="1" spans="1:10">
      <c r="A40" s="27"/>
      <c r="B40" s="27"/>
      <c r="C40" s="30"/>
      <c r="D40" s="31" t="s">
        <v>3300</v>
      </c>
      <c r="E40" s="26"/>
      <c r="F40" s="26"/>
      <c r="G40" s="26"/>
      <c r="H40" s="26"/>
      <c r="I40" s="26"/>
      <c r="J40" s="26"/>
    </row>
    <row r="41" ht="35.1" customHeight="1" spans="1:10">
      <c r="A41" s="27"/>
      <c r="B41" s="27"/>
      <c r="C41" s="30"/>
      <c r="D41" s="31"/>
      <c r="E41" s="26" t="s">
        <v>3301</v>
      </c>
      <c r="F41" s="26" t="s">
        <v>3267</v>
      </c>
      <c r="G41" s="26" t="s">
        <v>3302</v>
      </c>
      <c r="H41" s="26"/>
      <c r="I41" s="26" t="s">
        <v>3273</v>
      </c>
      <c r="J41" s="26" t="s">
        <v>3294</v>
      </c>
    </row>
    <row r="42" ht="35.1" customHeight="1" spans="1:10">
      <c r="A42" s="27"/>
      <c r="B42" s="27"/>
      <c r="C42" s="30"/>
      <c r="D42" s="31" t="s">
        <v>3270</v>
      </c>
      <c r="E42" s="26"/>
      <c r="F42" s="26"/>
      <c r="G42" s="26"/>
      <c r="H42" s="26"/>
      <c r="I42" s="26"/>
      <c r="J42" s="26"/>
    </row>
    <row r="43" ht="35.1" customHeight="1" spans="1:10">
      <c r="A43" s="27"/>
      <c r="B43" s="27"/>
      <c r="C43" s="30"/>
      <c r="D43" s="31"/>
      <c r="E43" s="26" t="s">
        <v>3303</v>
      </c>
      <c r="F43" s="26" t="s">
        <v>3267</v>
      </c>
      <c r="G43" s="26" t="s">
        <v>3304</v>
      </c>
      <c r="H43" s="26"/>
      <c r="I43" s="26" t="s">
        <v>3273</v>
      </c>
      <c r="J43" s="26" t="s">
        <v>3294</v>
      </c>
    </row>
    <row r="44" ht="35.1" customHeight="1" spans="1:10">
      <c r="A44" s="27"/>
      <c r="B44" s="27"/>
      <c r="C44" s="30"/>
      <c r="D44" s="31" t="s">
        <v>3305</v>
      </c>
      <c r="E44" s="26"/>
      <c r="F44" s="26"/>
      <c r="G44" s="26"/>
      <c r="H44" s="26"/>
      <c r="I44" s="26"/>
      <c r="J44" s="26"/>
    </row>
    <row r="45" ht="35.1" customHeight="1" spans="1:10">
      <c r="A45" s="27"/>
      <c r="B45" s="27"/>
      <c r="C45" s="30"/>
      <c r="D45" s="31"/>
      <c r="E45" s="26" t="s">
        <v>3306</v>
      </c>
      <c r="F45" s="26" t="s">
        <v>3267</v>
      </c>
      <c r="G45" s="26" t="s">
        <v>3307</v>
      </c>
      <c r="H45" s="26"/>
      <c r="I45" s="26" t="s">
        <v>3273</v>
      </c>
      <c r="J45" s="26" t="s">
        <v>3294</v>
      </c>
    </row>
    <row r="46" ht="35.1" customHeight="1" spans="1:10">
      <c r="A46" s="27"/>
      <c r="B46" s="27"/>
      <c r="C46" s="30"/>
      <c r="D46" s="31" t="s">
        <v>3308</v>
      </c>
      <c r="E46" s="26"/>
      <c r="F46" s="26"/>
      <c r="G46" s="26"/>
      <c r="H46" s="26"/>
      <c r="I46" s="26"/>
      <c r="J46" s="26"/>
    </row>
    <row r="47" ht="35.1" customHeight="1" spans="1:10">
      <c r="A47" s="27"/>
      <c r="B47" s="27"/>
      <c r="C47" s="30"/>
      <c r="D47" s="31"/>
      <c r="E47" s="26" t="s">
        <v>3309</v>
      </c>
      <c r="F47" s="26" t="s">
        <v>3267</v>
      </c>
      <c r="G47" s="33">
        <v>1</v>
      </c>
      <c r="H47" s="26"/>
      <c r="I47" s="26" t="s">
        <v>3273</v>
      </c>
      <c r="J47" s="26" t="s">
        <v>3294</v>
      </c>
    </row>
    <row r="48" ht="35.1" customHeight="1" spans="1:10">
      <c r="A48" s="27"/>
      <c r="B48" s="27"/>
      <c r="C48" s="30" t="s">
        <v>3275</v>
      </c>
      <c r="D48" s="31"/>
      <c r="E48" s="26"/>
      <c r="F48" s="26"/>
      <c r="G48" s="26"/>
      <c r="H48" s="26"/>
      <c r="I48" s="26"/>
      <c r="J48" s="26"/>
    </row>
    <row r="49" ht="35.1" customHeight="1" spans="1:10">
      <c r="A49" s="27"/>
      <c r="B49" s="27"/>
      <c r="C49" s="30"/>
      <c r="D49" s="31" t="s">
        <v>3276</v>
      </c>
      <c r="E49" s="26"/>
      <c r="F49" s="26"/>
      <c r="G49" s="26"/>
      <c r="H49" s="26"/>
      <c r="I49" s="26"/>
      <c r="J49" s="26"/>
    </row>
    <row r="50" ht="35.1" customHeight="1" spans="1:10">
      <c r="A50" s="27"/>
      <c r="B50" s="27"/>
      <c r="C50" s="30"/>
      <c r="D50" s="31"/>
      <c r="E50" s="26" t="s">
        <v>3310</v>
      </c>
      <c r="F50" s="26" t="s">
        <v>3267</v>
      </c>
      <c r="G50" s="33">
        <v>0.8</v>
      </c>
      <c r="H50" s="26"/>
      <c r="I50" s="26" t="s">
        <v>3273</v>
      </c>
      <c r="J50" s="26" t="s">
        <v>3294</v>
      </c>
    </row>
    <row r="51" ht="35.1" customHeight="1" spans="1:10">
      <c r="A51" s="27"/>
      <c r="B51" s="27"/>
      <c r="C51" s="30"/>
      <c r="D51" s="31"/>
      <c r="E51" s="26"/>
      <c r="F51" s="26"/>
      <c r="G51" s="26"/>
      <c r="H51" s="26"/>
      <c r="I51" s="26"/>
      <c r="J51" s="26"/>
    </row>
    <row r="52" ht="35.1" customHeight="1" spans="1:10">
      <c r="A52" s="32" t="s">
        <v>3311</v>
      </c>
      <c r="B52" s="27"/>
      <c r="C52" s="30"/>
      <c r="D52" s="31"/>
      <c r="E52" s="26"/>
      <c r="F52" s="26"/>
      <c r="G52" s="26"/>
      <c r="H52" s="26"/>
      <c r="I52" s="26"/>
      <c r="J52" s="26"/>
    </row>
    <row r="53" ht="35.1" customHeight="1" spans="1:10">
      <c r="A53" s="27" t="s">
        <v>3312</v>
      </c>
      <c r="B53" s="27"/>
      <c r="C53" s="30"/>
      <c r="D53" s="31"/>
      <c r="E53" s="26"/>
      <c r="F53" s="26"/>
      <c r="G53" s="26"/>
      <c r="H53" s="26"/>
      <c r="I53" s="26"/>
      <c r="J53" s="26"/>
    </row>
    <row r="54" ht="243.75" spans="1:10">
      <c r="A54" s="27"/>
      <c r="B54" s="27" t="s">
        <v>3313</v>
      </c>
      <c r="C54" s="30"/>
      <c r="D54" s="31"/>
      <c r="E54" s="26"/>
      <c r="F54" s="26"/>
      <c r="G54" s="26"/>
      <c r="H54" s="26"/>
      <c r="I54" s="26"/>
      <c r="J54" s="26"/>
    </row>
    <row r="55" ht="35.1" customHeight="1" spans="1:10">
      <c r="A55" s="27"/>
      <c r="B55" s="27"/>
      <c r="C55" s="30" t="s">
        <v>3247</v>
      </c>
      <c r="D55" s="31"/>
      <c r="E55" s="26"/>
      <c r="F55" s="26"/>
      <c r="G55" s="26"/>
      <c r="H55" s="26"/>
      <c r="I55" s="26"/>
      <c r="J55" s="26"/>
    </row>
    <row r="56" ht="35.1" customHeight="1" spans="1:10">
      <c r="A56" s="27"/>
      <c r="B56" s="27"/>
      <c r="C56" s="30"/>
      <c r="D56" s="31" t="s">
        <v>3248</v>
      </c>
      <c r="E56" s="26"/>
      <c r="F56" s="26"/>
      <c r="G56" s="26"/>
      <c r="H56" s="26"/>
      <c r="I56" s="26"/>
      <c r="J56" s="26"/>
    </row>
    <row r="57" ht="35.1" customHeight="1" spans="1:10">
      <c r="A57" s="27"/>
      <c r="B57" s="27"/>
      <c r="C57" s="30"/>
      <c r="D57" s="31"/>
      <c r="E57" s="26" t="s">
        <v>3314</v>
      </c>
      <c r="F57" s="26" t="s">
        <v>3250</v>
      </c>
      <c r="G57" s="26">
        <v>12</v>
      </c>
      <c r="H57" s="26" t="s">
        <v>3315</v>
      </c>
      <c r="I57" s="26" t="s">
        <v>3253</v>
      </c>
      <c r="J57" s="26" t="s">
        <v>3316</v>
      </c>
    </row>
    <row r="58" ht="35.1" customHeight="1" spans="1:10">
      <c r="A58" s="27"/>
      <c r="B58" s="27"/>
      <c r="C58" s="30"/>
      <c r="D58" s="31" t="s">
        <v>3259</v>
      </c>
      <c r="E58" s="26"/>
      <c r="F58" s="26"/>
      <c r="G58" s="26"/>
      <c r="H58" s="26"/>
      <c r="I58" s="26"/>
      <c r="J58" s="26"/>
    </row>
    <row r="59" ht="35.1" customHeight="1" spans="1:10">
      <c r="A59" s="27"/>
      <c r="B59" s="27"/>
      <c r="C59" s="30"/>
      <c r="D59" s="31"/>
      <c r="E59" s="26" t="s">
        <v>3317</v>
      </c>
      <c r="F59" s="26" t="s">
        <v>3267</v>
      </c>
      <c r="G59" s="26">
        <v>0</v>
      </c>
      <c r="H59" s="26" t="s">
        <v>3318</v>
      </c>
      <c r="I59" s="26" t="s">
        <v>3253</v>
      </c>
      <c r="J59" s="26" t="s">
        <v>3319</v>
      </c>
    </row>
    <row r="60" ht="35.1" customHeight="1" spans="1:10">
      <c r="A60" s="27"/>
      <c r="B60" s="27"/>
      <c r="C60" s="30"/>
      <c r="D60" s="31" t="s">
        <v>3263</v>
      </c>
      <c r="E60" s="26"/>
      <c r="F60" s="26"/>
      <c r="G60" s="26"/>
      <c r="H60" s="26"/>
      <c r="I60" s="26"/>
      <c r="J60" s="26"/>
    </row>
    <row r="61" ht="35.1" customHeight="1" spans="1:10">
      <c r="A61" s="27"/>
      <c r="B61" s="27"/>
      <c r="C61" s="30"/>
      <c r="D61" s="31"/>
      <c r="E61" s="26" t="s">
        <v>3320</v>
      </c>
      <c r="F61" s="26" t="s">
        <v>3267</v>
      </c>
      <c r="G61" s="26">
        <v>95</v>
      </c>
      <c r="H61" s="26" t="s">
        <v>3261</v>
      </c>
      <c r="I61" s="26" t="s">
        <v>3273</v>
      </c>
      <c r="J61" s="26" t="s">
        <v>3321</v>
      </c>
    </row>
    <row r="62" ht="35.1" customHeight="1" spans="1:10">
      <c r="A62" s="27"/>
      <c r="B62" s="27"/>
      <c r="C62" s="30" t="s">
        <v>3269</v>
      </c>
      <c r="D62" s="31"/>
      <c r="E62" s="26"/>
      <c r="F62" s="26"/>
      <c r="G62" s="26"/>
      <c r="H62" s="26"/>
      <c r="I62" s="26"/>
      <c r="J62" s="26"/>
    </row>
    <row r="63" ht="35.1" customHeight="1" spans="1:10">
      <c r="A63" s="27"/>
      <c r="B63" s="27"/>
      <c r="C63" s="30"/>
      <c r="D63" s="31" t="s">
        <v>3270</v>
      </c>
      <c r="E63" s="26"/>
      <c r="F63" s="26"/>
      <c r="G63" s="26"/>
      <c r="H63" s="26"/>
      <c r="I63" s="26"/>
      <c r="J63" s="26"/>
    </row>
    <row r="64" ht="35.1" customHeight="1" spans="1:10">
      <c r="A64" s="27"/>
      <c r="B64" s="27"/>
      <c r="C64" s="30"/>
      <c r="D64" s="31"/>
      <c r="E64" s="26" t="s">
        <v>3322</v>
      </c>
      <c r="F64" s="26" t="s">
        <v>3267</v>
      </c>
      <c r="G64" s="26">
        <v>0</v>
      </c>
      <c r="H64" s="26" t="s">
        <v>3315</v>
      </c>
      <c r="I64" s="26" t="s">
        <v>3253</v>
      </c>
      <c r="J64" s="26" t="s">
        <v>3323</v>
      </c>
    </row>
    <row r="65" ht="35.1" customHeight="1" spans="1:10">
      <c r="A65" s="27"/>
      <c r="B65" s="27"/>
      <c r="C65" s="30" t="s">
        <v>3275</v>
      </c>
      <c r="D65" s="31"/>
      <c r="E65" s="26"/>
      <c r="F65" s="26"/>
      <c r="G65" s="26"/>
      <c r="H65" s="26"/>
      <c r="I65" s="26"/>
      <c r="J65" s="26"/>
    </row>
    <row r="66" ht="35.1" customHeight="1" spans="1:10">
      <c r="A66" s="27"/>
      <c r="B66" s="27"/>
      <c r="C66" s="30"/>
      <c r="D66" s="31" t="s">
        <v>3276</v>
      </c>
      <c r="E66" s="26"/>
      <c r="F66" s="26"/>
      <c r="G66" s="26"/>
      <c r="H66" s="26"/>
      <c r="I66" s="26"/>
      <c r="J66" s="26"/>
    </row>
    <row r="67" ht="35.1" customHeight="1" spans="1:10">
      <c r="A67" s="27"/>
      <c r="B67" s="27"/>
      <c r="C67" s="30"/>
      <c r="D67" s="31"/>
      <c r="E67" s="26" t="s">
        <v>3324</v>
      </c>
      <c r="F67" s="26" t="s">
        <v>3250</v>
      </c>
      <c r="G67" s="26">
        <v>95</v>
      </c>
      <c r="H67" s="26" t="s">
        <v>3261</v>
      </c>
      <c r="I67" s="26" t="s">
        <v>3273</v>
      </c>
      <c r="J67" s="26" t="s">
        <v>3325</v>
      </c>
    </row>
    <row r="68" ht="35.1" customHeight="1" spans="1:10">
      <c r="A68" s="27"/>
      <c r="B68" s="27"/>
      <c r="C68" s="30"/>
      <c r="D68" s="31"/>
      <c r="E68" s="26"/>
      <c r="F68" s="26"/>
      <c r="G68" s="26"/>
      <c r="H68" s="26"/>
      <c r="I68" s="26"/>
      <c r="J68" s="26"/>
    </row>
    <row r="69" ht="35.1" customHeight="1" spans="1:10">
      <c r="A69" s="32" t="s">
        <v>3326</v>
      </c>
      <c r="B69" s="27"/>
      <c r="C69" s="30"/>
      <c r="D69" s="31"/>
      <c r="E69" s="26"/>
      <c r="F69" s="26"/>
      <c r="G69" s="26"/>
      <c r="H69" s="26"/>
      <c r="I69" s="26"/>
      <c r="J69" s="26"/>
    </row>
    <row r="70" ht="35.1" customHeight="1" spans="1:10">
      <c r="A70" s="27" t="s">
        <v>3327</v>
      </c>
      <c r="B70" s="27"/>
      <c r="C70" s="30"/>
      <c r="D70" s="31"/>
      <c r="E70" s="26"/>
      <c r="F70" s="26"/>
      <c r="G70" s="26"/>
      <c r="H70" s="26"/>
      <c r="I70" s="26"/>
      <c r="J70" s="26"/>
    </row>
    <row r="71" ht="393.75" spans="1:10">
      <c r="A71" s="27"/>
      <c r="B71" s="27" t="s">
        <v>3328</v>
      </c>
      <c r="C71" s="30"/>
      <c r="D71" s="31"/>
      <c r="E71" s="26"/>
      <c r="F71" s="26"/>
      <c r="G71" s="26"/>
      <c r="H71" s="26"/>
      <c r="I71" s="26"/>
      <c r="J71" s="26"/>
    </row>
    <row r="72" ht="35.1" customHeight="1" spans="1:10">
      <c r="A72" s="27"/>
      <c r="B72" s="27"/>
      <c r="C72" s="30" t="s">
        <v>3247</v>
      </c>
      <c r="D72" s="31"/>
      <c r="E72" s="26"/>
      <c r="F72" s="26"/>
      <c r="G72" s="26"/>
      <c r="H72" s="26"/>
      <c r="I72" s="26"/>
      <c r="J72" s="26"/>
    </row>
    <row r="73" ht="35.1" customHeight="1" spans="1:10">
      <c r="A73" s="27"/>
      <c r="B73" s="27"/>
      <c r="C73" s="30"/>
      <c r="D73" s="31" t="s">
        <v>3248</v>
      </c>
      <c r="E73" s="26"/>
      <c r="F73" s="26"/>
      <c r="G73" s="26"/>
      <c r="H73" s="26"/>
      <c r="I73" s="26"/>
      <c r="J73" s="26"/>
    </row>
    <row r="74" ht="35.1" customHeight="1" spans="1:10">
      <c r="A74" s="27"/>
      <c r="B74" s="27"/>
      <c r="C74" s="30"/>
      <c r="D74" s="31"/>
      <c r="E74" s="26" t="s">
        <v>3329</v>
      </c>
      <c r="F74" s="26" t="s">
        <v>3250</v>
      </c>
      <c r="G74" s="26">
        <v>63</v>
      </c>
      <c r="H74" s="26" t="s">
        <v>3330</v>
      </c>
      <c r="I74" s="26" t="s">
        <v>3253</v>
      </c>
      <c r="J74" s="26" t="s">
        <v>3331</v>
      </c>
    </row>
    <row r="75" ht="35.1" customHeight="1" spans="1:10">
      <c r="A75" s="27"/>
      <c r="B75" s="27"/>
      <c r="C75" s="30"/>
      <c r="D75" s="31"/>
      <c r="E75" s="26" t="s">
        <v>3332</v>
      </c>
      <c r="F75" s="26" t="s">
        <v>3250</v>
      </c>
      <c r="G75" s="26">
        <v>4</v>
      </c>
      <c r="H75" s="26" t="s">
        <v>3315</v>
      </c>
      <c r="I75" s="26" t="s">
        <v>3253</v>
      </c>
      <c r="J75" s="26" t="s">
        <v>3333</v>
      </c>
    </row>
    <row r="76" ht="35.1" customHeight="1" spans="1:10">
      <c r="A76" s="27"/>
      <c r="B76" s="27"/>
      <c r="C76" s="30"/>
      <c r="D76" s="31" t="s">
        <v>3259</v>
      </c>
      <c r="E76" s="26"/>
      <c r="F76" s="26"/>
      <c r="G76" s="26"/>
      <c r="H76" s="26"/>
      <c r="I76" s="26"/>
      <c r="J76" s="26"/>
    </row>
    <row r="77" ht="35.1" customHeight="1" spans="1:10">
      <c r="A77" s="27"/>
      <c r="B77" s="27"/>
      <c r="C77" s="30"/>
      <c r="D77" s="31"/>
      <c r="E77" s="26" t="s">
        <v>3334</v>
      </c>
      <c r="F77" s="26" t="s">
        <v>3267</v>
      </c>
      <c r="G77" s="26" t="s">
        <v>3335</v>
      </c>
      <c r="H77" s="26" t="s">
        <v>3261</v>
      </c>
      <c r="I77" s="26" t="s">
        <v>3273</v>
      </c>
      <c r="J77" s="26" t="s">
        <v>3336</v>
      </c>
    </row>
    <row r="78" ht="35.1" customHeight="1" spans="1:10">
      <c r="A78" s="27"/>
      <c r="B78" s="27"/>
      <c r="C78" s="30"/>
      <c r="D78" s="31" t="s">
        <v>3295</v>
      </c>
      <c r="E78" s="26"/>
      <c r="F78" s="26"/>
      <c r="G78" s="26"/>
      <c r="H78" s="26"/>
      <c r="I78" s="26"/>
      <c r="J78" s="26"/>
    </row>
    <row r="79" ht="35.1" customHeight="1" spans="1:10">
      <c r="A79" s="27"/>
      <c r="B79" s="27"/>
      <c r="C79" s="30"/>
      <c r="D79" s="31"/>
      <c r="E79" s="26" t="s">
        <v>3327</v>
      </c>
      <c r="F79" s="26" t="s">
        <v>3250</v>
      </c>
      <c r="G79" s="26">
        <v>1</v>
      </c>
      <c r="H79" s="26" t="s">
        <v>3337</v>
      </c>
      <c r="I79" s="26" t="s">
        <v>3253</v>
      </c>
      <c r="J79" s="26" t="s">
        <v>3338</v>
      </c>
    </row>
    <row r="80" ht="35.1" customHeight="1" spans="1:10">
      <c r="A80" s="27"/>
      <c r="B80" s="27"/>
      <c r="C80" s="30" t="s">
        <v>3269</v>
      </c>
      <c r="D80" s="31"/>
      <c r="E80" s="26"/>
      <c r="F80" s="26"/>
      <c r="G80" s="26"/>
      <c r="H80" s="26"/>
      <c r="I80" s="26"/>
      <c r="J80" s="26"/>
    </row>
    <row r="81" ht="35.1" customHeight="1" spans="1:10">
      <c r="A81" s="27"/>
      <c r="B81" s="27"/>
      <c r="C81" s="30"/>
      <c r="D81" s="31" t="s">
        <v>3270</v>
      </c>
      <c r="E81" s="26"/>
      <c r="F81" s="26"/>
      <c r="G81" s="26"/>
      <c r="H81" s="26"/>
      <c r="I81" s="26"/>
      <c r="J81" s="26"/>
    </row>
    <row r="82" ht="35.1" customHeight="1" spans="1:10">
      <c r="A82" s="27"/>
      <c r="B82" s="27"/>
      <c r="C82" s="30"/>
      <c r="D82" s="31"/>
      <c r="E82" s="26" t="s">
        <v>3339</v>
      </c>
      <c r="F82" s="26" t="s">
        <v>3267</v>
      </c>
      <c r="G82" s="26" t="s">
        <v>3340</v>
      </c>
      <c r="H82" s="26" t="s">
        <v>3261</v>
      </c>
      <c r="I82" s="26" t="s">
        <v>3273</v>
      </c>
      <c r="J82" s="26" t="s">
        <v>3341</v>
      </c>
    </row>
    <row r="83" ht="35.1" customHeight="1" spans="1:10">
      <c r="A83" s="27"/>
      <c r="B83" s="27"/>
      <c r="C83" s="30"/>
      <c r="D83" s="31" t="s">
        <v>3308</v>
      </c>
      <c r="E83" s="26"/>
      <c r="F83" s="26"/>
      <c r="G83" s="26"/>
      <c r="H83" s="26"/>
      <c r="I83" s="26"/>
      <c r="J83" s="26"/>
    </row>
    <row r="84" ht="35.1" customHeight="1" spans="1:10">
      <c r="A84" s="27"/>
      <c r="B84" s="27"/>
      <c r="C84" s="30"/>
      <c r="D84" s="31"/>
      <c r="E84" s="26" t="s">
        <v>3342</v>
      </c>
      <c r="F84" s="26" t="s">
        <v>3267</v>
      </c>
      <c r="G84" s="26" t="s">
        <v>3340</v>
      </c>
      <c r="H84" s="26" t="s">
        <v>3261</v>
      </c>
      <c r="I84" s="26" t="s">
        <v>3273</v>
      </c>
      <c r="J84" s="26" t="s">
        <v>3343</v>
      </c>
    </row>
    <row r="85" ht="35.1" customHeight="1" spans="1:10">
      <c r="A85" s="27"/>
      <c r="B85" s="27"/>
      <c r="C85" s="30" t="s">
        <v>3275</v>
      </c>
      <c r="D85" s="31"/>
      <c r="E85" s="26"/>
      <c r="F85" s="26"/>
      <c r="G85" s="26"/>
      <c r="H85" s="26"/>
      <c r="I85" s="26"/>
      <c r="J85" s="26"/>
    </row>
    <row r="86" ht="35.1" customHeight="1" spans="1:10">
      <c r="A86" s="27"/>
      <c r="B86" s="27"/>
      <c r="C86" s="30"/>
      <c r="D86" s="31" t="s">
        <v>3276</v>
      </c>
      <c r="E86" s="26"/>
      <c r="F86" s="26"/>
      <c r="G86" s="26"/>
      <c r="H86" s="26"/>
      <c r="I86" s="26"/>
      <c r="J86" s="26"/>
    </row>
    <row r="87" ht="35.1" customHeight="1" spans="1:10">
      <c r="A87" s="27"/>
      <c r="B87" s="27"/>
      <c r="C87" s="30"/>
      <c r="D87" s="31"/>
      <c r="E87" s="26" t="s">
        <v>3344</v>
      </c>
      <c r="F87" s="26" t="s">
        <v>3267</v>
      </c>
      <c r="G87" s="33">
        <v>0.9</v>
      </c>
      <c r="H87" s="26" t="s">
        <v>3261</v>
      </c>
      <c r="I87" s="26" t="s">
        <v>3253</v>
      </c>
      <c r="J87" s="26" t="s">
        <v>3345</v>
      </c>
    </row>
    <row r="88" ht="35.1" customHeight="1" spans="1:10">
      <c r="A88" s="27"/>
      <c r="B88" s="27"/>
      <c r="C88" s="30"/>
      <c r="D88" s="31"/>
      <c r="E88" s="26"/>
      <c r="F88" s="26"/>
      <c r="G88" s="26"/>
      <c r="H88" s="26"/>
      <c r="I88" s="26"/>
      <c r="J88" s="26"/>
    </row>
    <row r="89" ht="35.1" customHeight="1" spans="1:10">
      <c r="A89" s="32" t="s">
        <v>3346</v>
      </c>
      <c r="B89" s="27"/>
      <c r="C89" s="30"/>
      <c r="D89" s="31"/>
      <c r="E89" s="26"/>
      <c r="F89" s="26"/>
      <c r="G89" s="26"/>
      <c r="H89" s="26"/>
      <c r="I89" s="26"/>
      <c r="J89" s="26"/>
    </row>
    <row r="90" ht="35.1" customHeight="1" spans="1:10">
      <c r="A90" s="27" t="s">
        <v>3347</v>
      </c>
      <c r="B90" s="27"/>
      <c r="C90" s="30"/>
      <c r="D90" s="31"/>
      <c r="E90" s="26"/>
      <c r="F90" s="26"/>
      <c r="G90" s="26"/>
      <c r="H90" s="26"/>
      <c r="I90" s="26"/>
      <c r="J90" s="26"/>
    </row>
    <row r="91" ht="225" spans="1:10">
      <c r="A91" s="27"/>
      <c r="B91" s="27" t="s">
        <v>3348</v>
      </c>
      <c r="C91" s="30"/>
      <c r="D91" s="31"/>
      <c r="E91" s="26"/>
      <c r="F91" s="26"/>
      <c r="G91" s="26"/>
      <c r="H91" s="26"/>
      <c r="I91" s="26"/>
      <c r="J91" s="26"/>
    </row>
    <row r="92" ht="35.1" customHeight="1" spans="1:10">
      <c r="A92" s="27"/>
      <c r="B92" s="27"/>
      <c r="C92" s="30" t="s">
        <v>3247</v>
      </c>
      <c r="D92" s="31"/>
      <c r="E92" s="26"/>
      <c r="F92" s="26"/>
      <c r="G92" s="26"/>
      <c r="H92" s="26"/>
      <c r="I92" s="26"/>
      <c r="J92" s="26"/>
    </row>
    <row r="93" ht="35.1" customHeight="1" spans="1:10">
      <c r="A93" s="27"/>
      <c r="B93" s="27"/>
      <c r="C93" s="30"/>
      <c r="D93" s="31" t="s">
        <v>3248</v>
      </c>
      <c r="E93" s="26"/>
      <c r="F93" s="26"/>
      <c r="G93" s="26"/>
      <c r="H93" s="26"/>
      <c r="I93" s="26"/>
      <c r="J93" s="26"/>
    </row>
    <row r="94" ht="35.1" customHeight="1" spans="1:10">
      <c r="A94" s="27"/>
      <c r="B94" s="27"/>
      <c r="C94" s="30"/>
      <c r="D94" s="31"/>
      <c r="E94" s="26" t="s">
        <v>3349</v>
      </c>
      <c r="F94" s="26" t="s">
        <v>3267</v>
      </c>
      <c r="G94" s="26">
        <v>1017</v>
      </c>
      <c r="H94" s="26" t="s">
        <v>3350</v>
      </c>
      <c r="I94" s="26" t="s">
        <v>3253</v>
      </c>
      <c r="J94" s="26" t="s">
        <v>3351</v>
      </c>
    </row>
    <row r="95" ht="35.1" customHeight="1" spans="1:10">
      <c r="A95" s="27"/>
      <c r="B95" s="27"/>
      <c r="C95" s="30"/>
      <c r="D95" s="31"/>
      <c r="E95" s="26" t="s">
        <v>3352</v>
      </c>
      <c r="F95" s="26" t="s">
        <v>3250</v>
      </c>
      <c r="G95" s="26">
        <v>3</v>
      </c>
      <c r="H95" s="26" t="s">
        <v>3315</v>
      </c>
      <c r="I95" s="26" t="s">
        <v>3253</v>
      </c>
      <c r="J95" s="26" t="s">
        <v>3353</v>
      </c>
    </row>
    <row r="96" ht="35.1" customHeight="1" spans="1:10">
      <c r="A96" s="27"/>
      <c r="B96" s="27"/>
      <c r="C96" s="30"/>
      <c r="D96" s="31" t="s">
        <v>3259</v>
      </c>
      <c r="E96" s="26"/>
      <c r="F96" s="26"/>
      <c r="G96" s="26"/>
      <c r="H96" s="26"/>
      <c r="I96" s="26"/>
      <c r="J96" s="26"/>
    </row>
    <row r="97" ht="35.1" customHeight="1" spans="1:10">
      <c r="A97" s="27"/>
      <c r="B97" s="27"/>
      <c r="C97" s="30"/>
      <c r="D97" s="31"/>
      <c r="E97" s="26" t="s">
        <v>3354</v>
      </c>
      <c r="F97" s="26" t="s">
        <v>3250</v>
      </c>
      <c r="G97" s="26">
        <v>95</v>
      </c>
      <c r="H97" s="26" t="s">
        <v>3261</v>
      </c>
      <c r="I97" s="26" t="s">
        <v>3253</v>
      </c>
      <c r="J97" s="26" t="s">
        <v>3355</v>
      </c>
    </row>
    <row r="98" ht="35.1" customHeight="1" spans="1:10">
      <c r="A98" s="27"/>
      <c r="B98" s="27"/>
      <c r="C98" s="30"/>
      <c r="D98" s="31" t="s">
        <v>3263</v>
      </c>
      <c r="E98" s="26"/>
      <c r="F98" s="26"/>
      <c r="G98" s="26"/>
      <c r="H98" s="26"/>
      <c r="I98" s="26"/>
      <c r="J98" s="26"/>
    </row>
    <row r="99" ht="35.1" customHeight="1" spans="1:10">
      <c r="A99" s="27"/>
      <c r="B99" s="27"/>
      <c r="C99" s="30"/>
      <c r="D99" s="31"/>
      <c r="E99" s="26" t="s">
        <v>3356</v>
      </c>
      <c r="F99" s="26" t="s">
        <v>3267</v>
      </c>
      <c r="G99" s="26">
        <v>100</v>
      </c>
      <c r="H99" s="26" t="s">
        <v>3261</v>
      </c>
      <c r="I99" s="26" t="s">
        <v>3253</v>
      </c>
      <c r="J99" s="26" t="s">
        <v>3357</v>
      </c>
    </row>
    <row r="100" ht="35.1" customHeight="1" spans="1:10">
      <c r="A100" s="27"/>
      <c r="B100" s="27"/>
      <c r="C100" s="30"/>
      <c r="D100" s="31" t="s">
        <v>3295</v>
      </c>
      <c r="E100" s="26"/>
      <c r="F100" s="26"/>
      <c r="G100" s="26"/>
      <c r="H100" s="26"/>
      <c r="I100" s="26"/>
      <c r="J100" s="26"/>
    </row>
    <row r="101" ht="35.1" customHeight="1" spans="1:10">
      <c r="A101" s="27"/>
      <c r="B101" s="27"/>
      <c r="C101" s="30"/>
      <c r="D101" s="31"/>
      <c r="E101" s="26" t="s">
        <v>3358</v>
      </c>
      <c r="F101" s="26" t="s">
        <v>3267</v>
      </c>
      <c r="G101" s="26">
        <v>54</v>
      </c>
      <c r="H101" s="26" t="s">
        <v>3359</v>
      </c>
      <c r="I101" s="26" t="s">
        <v>3253</v>
      </c>
      <c r="J101" s="26" t="s">
        <v>3360</v>
      </c>
    </row>
    <row r="102" ht="35.1" customHeight="1" spans="1:10">
      <c r="A102" s="27"/>
      <c r="B102" s="27"/>
      <c r="C102" s="30" t="s">
        <v>3269</v>
      </c>
      <c r="D102" s="31"/>
      <c r="E102" s="26"/>
      <c r="F102" s="26"/>
      <c r="G102" s="26"/>
      <c r="H102" s="26"/>
      <c r="I102" s="26"/>
      <c r="J102" s="26"/>
    </row>
    <row r="103" ht="35.1" customHeight="1" spans="1:10">
      <c r="A103" s="27"/>
      <c r="B103" s="27"/>
      <c r="C103" s="30"/>
      <c r="D103" s="31" t="s">
        <v>3270</v>
      </c>
      <c r="E103" s="26"/>
      <c r="F103" s="26"/>
      <c r="G103" s="26"/>
      <c r="H103" s="26"/>
      <c r="I103" s="26"/>
      <c r="J103" s="26"/>
    </row>
    <row r="104" ht="35.1" customHeight="1" spans="1:10">
      <c r="A104" s="27"/>
      <c r="B104" s="27"/>
      <c r="C104" s="30"/>
      <c r="D104" s="31"/>
      <c r="E104" s="26" t="s">
        <v>3361</v>
      </c>
      <c r="F104" s="26" t="s">
        <v>3267</v>
      </c>
      <c r="G104" s="26">
        <v>100</v>
      </c>
      <c r="H104" s="26" t="s">
        <v>3261</v>
      </c>
      <c r="I104" s="26" t="s">
        <v>3253</v>
      </c>
      <c r="J104" s="26" t="s">
        <v>3362</v>
      </c>
    </row>
    <row r="105" ht="35.1" customHeight="1" spans="1:10">
      <c r="A105" s="27"/>
      <c r="B105" s="27"/>
      <c r="C105" s="30"/>
      <c r="D105" s="31"/>
      <c r="E105" s="26" t="s">
        <v>3363</v>
      </c>
      <c r="F105" s="26" t="s">
        <v>3250</v>
      </c>
      <c r="G105" s="26">
        <v>95</v>
      </c>
      <c r="H105" s="26" t="s">
        <v>3261</v>
      </c>
      <c r="I105" s="26" t="s">
        <v>3253</v>
      </c>
      <c r="J105" s="26" t="s">
        <v>3364</v>
      </c>
    </row>
    <row r="106" ht="35.1" customHeight="1" spans="1:10">
      <c r="A106" s="27"/>
      <c r="B106" s="27"/>
      <c r="C106" s="30"/>
      <c r="D106" s="31" t="s">
        <v>3308</v>
      </c>
      <c r="E106" s="26"/>
      <c r="F106" s="26"/>
      <c r="G106" s="26"/>
      <c r="H106" s="26"/>
      <c r="I106" s="26"/>
      <c r="J106" s="26"/>
    </row>
    <row r="107" ht="35.1" customHeight="1" spans="1:10">
      <c r="A107" s="27"/>
      <c r="B107" s="27"/>
      <c r="C107" s="30"/>
      <c r="D107" s="31"/>
      <c r="E107" s="26" t="s">
        <v>3365</v>
      </c>
      <c r="F107" s="26" t="s">
        <v>3267</v>
      </c>
      <c r="G107" s="26">
        <v>3</v>
      </c>
      <c r="H107" s="26" t="s">
        <v>3366</v>
      </c>
      <c r="I107" s="26" t="s">
        <v>3253</v>
      </c>
      <c r="J107" s="26" t="s">
        <v>3367</v>
      </c>
    </row>
    <row r="108" ht="35.1" customHeight="1" spans="1:10">
      <c r="A108" s="27"/>
      <c r="B108" s="27"/>
      <c r="C108" s="30" t="s">
        <v>3275</v>
      </c>
      <c r="D108" s="31"/>
      <c r="E108" s="26"/>
      <c r="F108" s="26"/>
      <c r="G108" s="26"/>
      <c r="H108" s="26"/>
      <c r="I108" s="26"/>
      <c r="J108" s="26"/>
    </row>
    <row r="109" ht="35.1" customHeight="1" spans="1:10">
      <c r="A109" s="27"/>
      <c r="B109" s="27"/>
      <c r="C109" s="30"/>
      <c r="D109" s="31" t="s">
        <v>3276</v>
      </c>
      <c r="E109" s="26"/>
      <c r="F109" s="26"/>
      <c r="G109" s="26"/>
      <c r="H109" s="26"/>
      <c r="I109" s="26"/>
      <c r="J109" s="26"/>
    </row>
    <row r="110" ht="35.1" customHeight="1" spans="1:10">
      <c r="A110" s="27"/>
      <c r="B110" s="27"/>
      <c r="C110" s="30"/>
      <c r="D110" s="31"/>
      <c r="E110" s="26" t="s">
        <v>3368</v>
      </c>
      <c r="F110" s="26" t="s">
        <v>3250</v>
      </c>
      <c r="G110" s="26">
        <v>95</v>
      </c>
      <c r="H110" s="26" t="s">
        <v>3261</v>
      </c>
      <c r="I110" s="26" t="s">
        <v>3253</v>
      </c>
      <c r="J110" s="26" t="s">
        <v>3369</v>
      </c>
    </row>
    <row r="111" ht="35.1" customHeight="1" spans="1:10">
      <c r="A111" s="27"/>
      <c r="B111" s="27"/>
      <c r="C111" s="27"/>
      <c r="D111" s="27"/>
      <c r="E111" s="26" t="s">
        <v>3370</v>
      </c>
      <c r="F111" s="26" t="s">
        <v>3250</v>
      </c>
      <c r="G111" s="26">
        <v>95</v>
      </c>
      <c r="H111" s="26" t="s">
        <v>3261</v>
      </c>
      <c r="I111" s="26" t="s">
        <v>3253</v>
      </c>
      <c r="J111" s="26" t="s">
        <v>3371</v>
      </c>
    </row>
    <row r="112" ht="35.1" customHeight="1" spans="1:10">
      <c r="A112" s="27"/>
      <c r="B112" s="27"/>
      <c r="C112" s="27"/>
      <c r="D112" s="27"/>
      <c r="E112" s="26"/>
      <c r="F112" s="26"/>
      <c r="G112" s="26"/>
      <c r="H112" s="26"/>
      <c r="I112" s="26"/>
      <c r="J112" s="26"/>
    </row>
    <row r="113" ht="35.1" customHeight="1" spans="1:10">
      <c r="A113" s="32" t="s">
        <v>3372</v>
      </c>
      <c r="B113" s="27"/>
      <c r="C113" s="27"/>
      <c r="D113" s="27"/>
      <c r="E113" s="26"/>
      <c r="F113" s="26"/>
      <c r="G113" s="26"/>
      <c r="H113" s="26"/>
      <c r="I113" s="26"/>
      <c r="J113" s="26"/>
    </row>
    <row r="114" ht="35.1" customHeight="1" spans="1:10">
      <c r="A114" s="27" t="s">
        <v>3373</v>
      </c>
      <c r="B114" s="27"/>
      <c r="C114" s="27"/>
      <c r="D114" s="27"/>
      <c r="E114" s="26"/>
      <c r="F114" s="26"/>
      <c r="G114" s="26"/>
      <c r="H114" s="26"/>
      <c r="I114" s="26"/>
      <c r="J114" s="26"/>
    </row>
    <row r="115" ht="131.25" spans="1:10">
      <c r="A115" s="27"/>
      <c r="B115" s="27" t="s">
        <v>3374</v>
      </c>
      <c r="C115" s="27"/>
      <c r="D115" s="27"/>
      <c r="E115" s="26"/>
      <c r="F115" s="26"/>
      <c r="G115" s="26"/>
      <c r="H115" s="26"/>
      <c r="I115" s="26"/>
      <c r="J115" s="26"/>
    </row>
    <row r="116" ht="35.1" customHeight="1" spans="1:10">
      <c r="A116" s="27"/>
      <c r="B116" s="27"/>
      <c r="C116" s="27" t="s">
        <v>3247</v>
      </c>
      <c r="D116" s="27"/>
      <c r="E116" s="26"/>
      <c r="F116" s="26"/>
      <c r="G116" s="26"/>
      <c r="H116" s="26"/>
      <c r="I116" s="26"/>
      <c r="J116" s="26"/>
    </row>
    <row r="117" ht="35.1" customHeight="1" spans="1:10">
      <c r="A117" s="27"/>
      <c r="B117" s="27"/>
      <c r="C117" s="27"/>
      <c r="D117" s="27" t="s">
        <v>3248</v>
      </c>
      <c r="E117" s="26"/>
      <c r="F117" s="26"/>
      <c r="G117" s="26"/>
      <c r="H117" s="26"/>
      <c r="I117" s="26"/>
      <c r="J117" s="26"/>
    </row>
    <row r="118" ht="35.1" customHeight="1" spans="1:10">
      <c r="A118" s="27"/>
      <c r="B118" s="27"/>
      <c r="C118" s="27"/>
      <c r="D118" s="27"/>
      <c r="E118" s="26" t="s">
        <v>3375</v>
      </c>
      <c r="F118" s="26" t="s">
        <v>3250</v>
      </c>
      <c r="G118" s="26">
        <v>21</v>
      </c>
      <c r="H118" s="26" t="s">
        <v>3376</v>
      </c>
      <c r="I118" s="26" t="s">
        <v>3253</v>
      </c>
      <c r="J118" s="26" t="s">
        <v>3377</v>
      </c>
    </row>
    <row r="119" ht="35.1" customHeight="1" spans="1:10">
      <c r="A119" s="27"/>
      <c r="B119" s="27"/>
      <c r="C119" s="27"/>
      <c r="D119" s="27" t="s">
        <v>3259</v>
      </c>
      <c r="E119" s="26"/>
      <c r="F119" s="26"/>
      <c r="G119" s="26"/>
      <c r="H119" s="26"/>
      <c r="I119" s="26"/>
      <c r="J119" s="26"/>
    </row>
    <row r="120" ht="35.1" customHeight="1" spans="1:10">
      <c r="A120" s="27"/>
      <c r="B120" s="27"/>
      <c r="C120" s="27"/>
      <c r="D120" s="27"/>
      <c r="E120" s="26" t="s">
        <v>3378</v>
      </c>
      <c r="F120" s="26" t="s">
        <v>3250</v>
      </c>
      <c r="G120" s="26">
        <v>95</v>
      </c>
      <c r="H120" s="26" t="s">
        <v>3261</v>
      </c>
      <c r="I120" s="26" t="s">
        <v>3253</v>
      </c>
      <c r="J120" s="26" t="s">
        <v>3379</v>
      </c>
    </row>
    <row r="121" ht="35.1" customHeight="1" spans="1:10">
      <c r="A121" s="27"/>
      <c r="B121" s="27"/>
      <c r="C121" s="27"/>
      <c r="D121" s="27" t="s">
        <v>3263</v>
      </c>
      <c r="E121" s="26"/>
      <c r="F121" s="26"/>
      <c r="G121" s="26"/>
      <c r="H121" s="26"/>
      <c r="I121" s="26"/>
      <c r="J121" s="26"/>
    </row>
    <row r="122" ht="35.1" customHeight="1" spans="1:10">
      <c r="A122" s="27"/>
      <c r="B122" s="27"/>
      <c r="C122" s="27"/>
      <c r="D122" s="27"/>
      <c r="E122" s="26" t="s">
        <v>3380</v>
      </c>
      <c r="F122" s="26" t="s">
        <v>3267</v>
      </c>
      <c r="G122" s="26" t="s">
        <v>3381</v>
      </c>
      <c r="H122" s="26"/>
      <c r="I122" s="26" t="s">
        <v>3273</v>
      </c>
      <c r="J122" s="26" t="s">
        <v>3382</v>
      </c>
    </row>
    <row r="123" ht="35.1" customHeight="1" spans="1:10">
      <c r="A123" s="27"/>
      <c r="B123" s="27"/>
      <c r="C123" s="27"/>
      <c r="D123" s="27" t="s">
        <v>3295</v>
      </c>
      <c r="E123" s="26"/>
      <c r="F123" s="26"/>
      <c r="G123" s="26"/>
      <c r="H123" s="26"/>
      <c r="I123" s="26"/>
      <c r="J123" s="26"/>
    </row>
    <row r="124" ht="35.1" customHeight="1" spans="1:10">
      <c r="A124" s="27"/>
      <c r="B124" s="27"/>
      <c r="C124" s="27"/>
      <c r="D124" s="27"/>
      <c r="E124" s="26" t="s">
        <v>3383</v>
      </c>
      <c r="F124" s="26" t="s">
        <v>3267</v>
      </c>
      <c r="G124" s="26" t="s">
        <v>3384</v>
      </c>
      <c r="H124" s="26"/>
      <c r="I124" s="26" t="s">
        <v>3273</v>
      </c>
      <c r="J124" s="26" t="s">
        <v>3379</v>
      </c>
    </row>
    <row r="125" ht="35.1" customHeight="1" spans="1:10">
      <c r="A125" s="27"/>
      <c r="B125" s="27"/>
      <c r="C125" s="27" t="s">
        <v>3269</v>
      </c>
      <c r="D125" s="27"/>
      <c r="E125" s="26"/>
      <c r="F125" s="26"/>
      <c r="G125" s="26"/>
      <c r="H125" s="26"/>
      <c r="I125" s="26"/>
      <c r="J125" s="26"/>
    </row>
    <row r="126" ht="35.1" customHeight="1" spans="1:10">
      <c r="A126" s="27"/>
      <c r="B126" s="27"/>
      <c r="C126" s="27"/>
      <c r="D126" s="27" t="s">
        <v>3270</v>
      </c>
      <c r="E126" s="26"/>
      <c r="F126" s="26"/>
      <c r="G126" s="26"/>
      <c r="H126" s="26"/>
      <c r="I126" s="26"/>
      <c r="J126" s="26"/>
    </row>
    <row r="127" ht="35.1" customHeight="1" spans="1:10">
      <c r="A127" s="27"/>
      <c r="B127" s="27"/>
      <c r="C127" s="27"/>
      <c r="D127" s="27"/>
      <c r="E127" s="26" t="s">
        <v>3385</v>
      </c>
      <c r="F127" s="26" t="s">
        <v>3267</v>
      </c>
      <c r="G127" s="26">
        <v>100</v>
      </c>
      <c r="H127" s="26" t="s">
        <v>3261</v>
      </c>
      <c r="I127" s="26" t="s">
        <v>3253</v>
      </c>
      <c r="J127" s="26" t="s">
        <v>3379</v>
      </c>
    </row>
    <row r="128" ht="35.1" customHeight="1" spans="1:10">
      <c r="A128" s="27"/>
      <c r="B128" s="27"/>
      <c r="C128" s="27" t="s">
        <v>3275</v>
      </c>
      <c r="D128" s="27"/>
      <c r="E128" s="26"/>
      <c r="F128" s="26"/>
      <c r="G128" s="26"/>
      <c r="H128" s="26"/>
      <c r="I128" s="26"/>
      <c r="J128" s="26"/>
    </row>
    <row r="129" ht="35.1" customHeight="1" spans="1:10">
      <c r="A129" s="27"/>
      <c r="B129" s="27"/>
      <c r="C129" s="27"/>
      <c r="D129" s="27" t="s">
        <v>3276</v>
      </c>
      <c r="E129" s="26"/>
      <c r="F129" s="26"/>
      <c r="G129" s="26"/>
      <c r="H129" s="26"/>
      <c r="I129" s="26"/>
      <c r="J129" s="26"/>
    </row>
    <row r="130" ht="35.1" customHeight="1" spans="1:10">
      <c r="A130" s="27"/>
      <c r="B130" s="27"/>
      <c r="C130" s="27"/>
      <c r="D130" s="27"/>
      <c r="E130" s="26" t="s">
        <v>3386</v>
      </c>
      <c r="F130" s="26" t="s">
        <v>3250</v>
      </c>
      <c r="G130" s="26">
        <v>95</v>
      </c>
      <c r="H130" s="26" t="s">
        <v>3261</v>
      </c>
      <c r="I130" s="26" t="s">
        <v>3273</v>
      </c>
      <c r="J130" s="26" t="s">
        <v>3379</v>
      </c>
    </row>
    <row r="131" ht="35.1" customHeight="1" spans="1:10">
      <c r="A131" s="27"/>
      <c r="B131" s="27"/>
      <c r="C131" s="27"/>
      <c r="D131" s="27"/>
      <c r="E131" s="26"/>
      <c r="F131" s="26"/>
      <c r="G131" s="26"/>
      <c r="H131" s="26"/>
      <c r="I131" s="26"/>
      <c r="J131" s="26"/>
    </row>
  </sheetData>
  <mergeCells count="1">
    <mergeCell ref="A2:J2"/>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opLeftCell="A7" workbookViewId="0">
      <selection activeCell="A1" sqref="A1:B1"/>
    </sheetView>
  </sheetViews>
  <sheetFormatPr defaultColWidth="9" defaultRowHeight="13.5" outlineLevelCol="1"/>
  <cols>
    <col min="1" max="1" width="20.25" style="2" customWidth="1"/>
    <col min="2" max="2" width="64" style="2" customWidth="1"/>
    <col min="3" max="16384" width="9" style="2"/>
  </cols>
  <sheetData>
    <row r="1" ht="32.1" customHeight="1" spans="1:2">
      <c r="A1" s="7" t="s">
        <v>3387</v>
      </c>
      <c r="B1" s="7"/>
    </row>
    <row r="3" ht="39.95" customHeight="1" spans="1:2">
      <c r="A3" s="8" t="s">
        <v>3388</v>
      </c>
      <c r="B3" s="4" t="s">
        <v>3389</v>
      </c>
    </row>
    <row r="4" ht="108" spans="1:2">
      <c r="A4" s="9" t="s">
        <v>3390</v>
      </c>
      <c r="B4" s="10" t="s">
        <v>3391</v>
      </c>
    </row>
    <row r="5" ht="121.5" spans="1:2">
      <c r="A5" s="9" t="s">
        <v>3392</v>
      </c>
      <c r="B5" s="11" t="s">
        <v>3393</v>
      </c>
    </row>
    <row r="6" ht="175.5" spans="1:2">
      <c r="A6" s="9" t="s">
        <v>3394</v>
      </c>
      <c r="B6" s="11" t="s">
        <v>3395</v>
      </c>
    </row>
    <row r="7" ht="40.5" spans="1:2">
      <c r="A7" s="9" t="s">
        <v>3396</v>
      </c>
      <c r="B7" s="10" t="s">
        <v>3397</v>
      </c>
    </row>
    <row r="8" ht="40.5" spans="1:2">
      <c r="A8" s="12" t="s">
        <v>3398</v>
      </c>
      <c r="B8" s="13" t="s">
        <v>3399</v>
      </c>
    </row>
    <row r="9" ht="40.5" spans="1:2">
      <c r="A9" s="12" t="s">
        <v>3400</v>
      </c>
      <c r="B9" s="14" t="s">
        <v>3401</v>
      </c>
    </row>
    <row r="10" ht="54" spans="1:2">
      <c r="A10" s="12" t="s">
        <v>3402</v>
      </c>
      <c r="B10" s="14" t="s">
        <v>3403</v>
      </c>
    </row>
    <row r="11" ht="45" customHeight="1" spans="1:2">
      <c r="A11" s="15"/>
      <c r="B11" s="15"/>
    </row>
    <row r="12" ht="45" customHeight="1" spans="1:2">
      <c r="A12" s="15"/>
      <c r="B12" s="15"/>
    </row>
    <row r="13" ht="45" customHeight="1" spans="1:2">
      <c r="A13" s="15"/>
      <c r="B13" s="15"/>
    </row>
  </sheetData>
  <mergeCells count="1">
    <mergeCell ref="A1:B1"/>
  </mergeCells>
  <conditionalFormatting sqref="A4:A8">
    <cfRule type="expression" dxfId="1" priority="1"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7" sqref="F7"/>
    </sheetView>
  </sheetViews>
  <sheetFormatPr defaultColWidth="9" defaultRowHeight="13.5" outlineLevelCol="1"/>
  <cols>
    <col min="1" max="1" width="33.3833333333333" customWidth="1"/>
    <col min="2" max="2" width="38.25" customWidth="1"/>
  </cols>
  <sheetData>
    <row r="1" customFormat="1" ht="27" spans="1:2">
      <c r="A1" s="1" t="s">
        <v>3404</v>
      </c>
      <c r="B1" s="1"/>
    </row>
    <row r="2" customFormat="1" spans="1:2">
      <c r="A2" s="2"/>
      <c r="B2" s="2"/>
    </row>
    <row r="3" customFormat="1" ht="18.75" spans="1:2">
      <c r="A3" s="3" t="s">
        <v>3405</v>
      </c>
      <c r="B3" s="4" t="s">
        <v>3406</v>
      </c>
    </row>
    <row r="4" customFormat="1" ht="84.75" customHeight="1" spans="1:2">
      <c r="A4" s="5" t="s">
        <v>3407</v>
      </c>
      <c r="B4" s="6" t="s">
        <v>3408</v>
      </c>
    </row>
    <row r="5" customFormat="1" ht="79.5" customHeight="1" spans="1:2">
      <c r="A5" s="5" t="s">
        <v>3409</v>
      </c>
      <c r="B5" s="6" t="s">
        <v>3410</v>
      </c>
    </row>
    <row r="6" customFormat="1" ht="66" customHeight="1" spans="1:2">
      <c r="A6" s="5" t="s">
        <v>3411</v>
      </c>
      <c r="B6" s="6" t="s">
        <v>3408</v>
      </c>
    </row>
    <row r="7" customFormat="1" ht="67" customHeight="1" spans="1:2">
      <c r="A7" s="5" t="s">
        <v>3412</v>
      </c>
      <c r="B7" s="6" t="s">
        <v>3408</v>
      </c>
    </row>
    <row r="8" customFormat="1" ht="66" customHeight="1" spans="1:2">
      <c r="A8" s="5" t="s">
        <v>3413</v>
      </c>
      <c r="B8" s="6" t="s">
        <v>3408</v>
      </c>
    </row>
    <row r="9" customFormat="1" ht="84" customHeight="1" spans="1:2">
      <c r="A9" s="5" t="s">
        <v>3414</v>
      </c>
      <c r="B9" s="6" t="s">
        <v>3415</v>
      </c>
    </row>
  </sheetData>
  <mergeCells count="1">
    <mergeCell ref="A1:B1"/>
  </mergeCells>
  <conditionalFormatting sqref="A4">
    <cfRule type="expression" dxfId="1" priority="6" stopIfTrue="1">
      <formula>"len($A:$A)=3"</formula>
    </cfRule>
  </conditionalFormatting>
  <conditionalFormatting sqref="A5">
    <cfRule type="expression" dxfId="1" priority="4" stopIfTrue="1">
      <formula>"len($A:$A)=3"</formula>
    </cfRule>
  </conditionalFormatting>
  <conditionalFormatting sqref="A6">
    <cfRule type="expression" dxfId="1" priority="5" stopIfTrue="1">
      <formula>"len($A:$A)=3"</formula>
    </cfRule>
  </conditionalFormatting>
  <conditionalFormatting sqref="A7">
    <cfRule type="expression" dxfId="1" priority="3" stopIfTrue="1">
      <formula>"len($A:$A)=3"</formula>
    </cfRule>
  </conditionalFormatting>
  <conditionalFormatting sqref="A8">
    <cfRule type="expression" dxfId="1" priority="2" stopIfTrue="1">
      <formula>"len($A:$A)=3"</formula>
    </cfRule>
  </conditionalFormatting>
  <conditionalFormatting sqref="A9">
    <cfRule type="expression" dxfId="1" priority="1" stopIfTrue="1">
      <formula>"len($A:$A)=3"</formula>
    </cfRule>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  2023年永德县一般公共预算收入情况表</vt:lpstr>
      <vt:lpstr>1-2 2023年永德县一般公共预算支出情况表</vt:lpstr>
      <vt:lpstr>1-3 2023年永德县县本级一般公共预算收入情况表</vt:lpstr>
      <vt:lpstr>1-4 永德县县本级一般公共预算支出情况表（公开到项级）</vt:lpstr>
      <vt:lpstr>1-5  永德县县本级一般公共预算基本支出情况表（公开到款级）</vt:lpstr>
      <vt:lpstr>1-6  县本级一般公共预算支出表（州、市对下转移支付项目）</vt:lpstr>
      <vt:lpstr>1-7永德县分地区税收返还和转移支付预算表</vt:lpstr>
      <vt:lpstr>1-8永德县县本级“三公”经费预算财政拨款情况统计表</vt:lpstr>
      <vt:lpstr>2-1  2023年永德县政府性基金预算收入情况表</vt:lpstr>
      <vt:lpstr>2-2  2023年永德县政府性基金预算支出情况表</vt:lpstr>
      <vt:lpstr>2-3  2023年县本级政府性基金预算收入情况表</vt:lpstr>
      <vt:lpstr>2-4  永德县县本级政府性基金预算支出情况表（公开到项级）</vt:lpstr>
      <vt:lpstr>2-5 永德县县本级政府性基金支出表（州、市对下转移支付）</vt:lpstr>
      <vt:lpstr>3-1  2023年永德县国有资本经营收入预算情况表</vt:lpstr>
      <vt:lpstr>3-2  2023年永德县国有资本经营支出预算情况表</vt:lpstr>
      <vt:lpstr>3-3 2023年永德县县本级国有资本经营收入预算情况表</vt:lpstr>
      <vt:lpstr>3-4  永德县县本级国有资本经营支出预算情况表（公开到项级）</vt:lpstr>
      <vt:lpstr>3-5  永德县县本级国有资本经营预算转移支付表（分地区）</vt:lpstr>
      <vt:lpstr>3-6  永德县县本级国有资本经营预算转移支付表（分项目）</vt:lpstr>
      <vt:lpstr>4-1  2023年永德县社会保险基金收入预算情况表</vt:lpstr>
      <vt:lpstr>4-2  2023年永德县社会保险基金支出预算情况表</vt:lpstr>
      <vt:lpstr>4-3  2023年永德县县本级社会保险基金收入预算情况表</vt:lpstr>
      <vt:lpstr>4-4  2023年永德县县本级社会保险基金支出预算情况表</vt:lpstr>
      <vt:lpstr>5-1 2022年地方政府债务限额及余额预算情况表</vt:lpstr>
      <vt:lpstr>5-2  永德县2022年地方政府一般债务余额情况表</vt:lpstr>
      <vt:lpstr>5-3  永德县县本级2022年地方政府一般债务余额情况表</vt:lpstr>
      <vt:lpstr>5-4  永德县2022年地方政府专项债务余额情况表</vt:lpstr>
      <vt:lpstr>5-5  县本级2022年地方政府专项债务余额情况表（本级）</vt:lpstr>
      <vt:lpstr>5-6  永德县地方政府债券发行及还本付息情况表</vt:lpstr>
      <vt:lpstr>5-7  永德县2023年地方政府债务限额提前下达情况表</vt:lpstr>
      <vt:lpstr>5-8  永德县2023年年初新增地方政府债券资金安排表</vt:lpstr>
      <vt:lpstr>6-1   2023年永德县县级重大政策和重点项目绩效目标表</vt:lpstr>
      <vt:lpstr>6-2重点工作情况解释说明汇总表</vt:lpstr>
      <vt:lpstr>7-1 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贾云峰</cp:lastModifiedBy>
  <dcterms:created xsi:type="dcterms:W3CDTF">2006-09-16T00:00:00Z</dcterms:created>
  <cp:lastPrinted>2020-05-07T10:46:00Z</cp:lastPrinted>
  <dcterms:modified xsi:type="dcterms:W3CDTF">2025-04-02T07:45:19Z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KSOReadingLayout">
    <vt:bool>true</vt:bool>
  </property>
  <property fmtid="{D5CDD505-2E9C-101B-9397-08002B2CF9AE}" pid="4" name="ICV">
    <vt:lpwstr>3EA438D3203B415FA1DD14715EF2DDEA_12</vt:lpwstr>
  </property>
</Properties>
</file>