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75" windowHeight="9675" tabRatio="819" firstSheet="30" activeTab="32"/>
  </bookViews>
  <sheets>
    <sheet name="1-1永德县一般公共预算收入情况表" sheetId="28" r:id="rId1"/>
    <sheet name="1-2永德县一般公共预算支出情况表" sheetId="29" r:id="rId2"/>
    <sheet name="1-3永德县县本级一般公共预算收入情况表" sheetId="31" r:id="rId3"/>
    <sheet name="1-4永德县县本级一般公共预算支出情况表（公开到项级）" sheetId="33" r:id="rId4"/>
    <sheet name="1-5永德县县本级一般公共预算基本支出情况表（公开到款级）" sheetId="132" r:id="rId5"/>
    <sheet name="1-6永德县一般公共预算支出表（州（市）对下转移支付项目）" sheetId="35" r:id="rId6"/>
    <sheet name="1-7永德县分地区税收返还和转移支付预算表" sheetId="36" r:id="rId7"/>
    <sheet name="1-8永德县县本级“三公”经费预算财政拨款情况统计表" sheetId="131" r:id="rId8"/>
    <sheet name="2-1永德县政府性基金预算收入情况表" sheetId="54" r:id="rId9"/>
    <sheet name="2-2永德县政府性基金预算支出情况表" sheetId="55" r:id="rId10"/>
    <sheet name="2-3永德县县本级政府性基金预算收入情况表" sheetId="56" r:id="rId11"/>
    <sheet name="2-4永德县县本级政府性基金预算支出情况表（公开到项级）" sheetId="57" r:id="rId12"/>
    <sheet name="2-5永德县本级政府性基金支出表（州（市）对下转移支付）" sheetId="58" r:id="rId13"/>
    <sheet name="3-1永德县国有资本经营收入预算情况表" sheetId="108" r:id="rId14"/>
    <sheet name="3-2永德县国有资本经营支出预算情况表" sheetId="109" r:id="rId15"/>
    <sheet name="3-3永德县县本级国有资本经营收入预算情况表" sheetId="110" r:id="rId16"/>
    <sheet name="3-4永德县县本级国有资本经营支出预算情况表（公开到项级）" sheetId="111" r:id="rId17"/>
    <sheet name="3-5 永德县本级国有资本经营预算转移支付表 （分地区）" sheetId="129" r:id="rId18"/>
    <sheet name="3-6 国有资本经营预算转移支付表（分项目）" sheetId="130" r:id="rId19"/>
    <sheet name="4-1永德县社会保险基金收入预算情况表" sheetId="113" r:id="rId20"/>
    <sheet name="4-2永德县社会保险基金支出预算情况表" sheetId="114" r:id="rId21"/>
    <sheet name="4-3永德县县本级社会保险基金收入预算情况表" sheetId="117" r:id="rId22"/>
    <sheet name="4-4永德县县本级社会保险基金支出预算情况表" sheetId="118" r:id="rId23"/>
    <sheet name="5-1 2024年地方政府债务限额及余额预算情况表" sheetId="119" r:id="rId24"/>
    <sheet name="5-2  永德县2024年地方政府一般债务余额情况表" sheetId="120" r:id="rId25"/>
    <sheet name="5-3  永德县县本级2024年地方政府一般债务余额情况表" sheetId="121" r:id="rId26"/>
    <sheet name="5-4 永德县2024年地方政府专项债务余额情况表" sheetId="122" r:id="rId27"/>
    <sheet name="5-5 永德县本级2024年地方政府专项债务余额情况表（本级）" sheetId="123" r:id="rId28"/>
    <sheet name="5-6 地方政府债券发行及还本付息情况表" sheetId="124" r:id="rId29"/>
    <sheet name="5-7 2025年政府专项债务限额和余额情况表" sheetId="125" r:id="rId30"/>
    <sheet name="5-8 2025年年初新增地方政府债券资金安排表" sheetId="126" r:id="rId31"/>
    <sheet name="6-1重大政策和重点项目绩效目标表" sheetId="127" r:id="rId32"/>
    <sheet name="6-2重点工作情况解释说明汇总表" sheetId="128" r:id="rId33"/>
    <sheet name="7-1 空表说明" sheetId="133" r:id="rId34"/>
  </sheets>
  <externalReferences>
    <externalReference r:id="rId35"/>
    <externalReference r:id="rId36"/>
  </externalReferences>
  <definedNames>
    <definedName name="_xlnm._FilterDatabase" localSheetId="0" hidden="1">'1-1永德县一般公共预算收入情况表'!$A$4:$F$40</definedName>
    <definedName name="_xlnm._FilterDatabase" localSheetId="1" hidden="1">'1-2永德县一般公共预算支出情况表'!$A$3:$F$39</definedName>
    <definedName name="_xlnm._FilterDatabase" localSheetId="2" hidden="1">'1-3永德县县本级一般公共预算收入情况表'!$A$3:$F$40</definedName>
    <definedName name="_xlnm._FilterDatabase" localSheetId="3" hidden="1">'1-4永德县县本级一般公共预算支出情况表（公开到项级）'!$A$3:$G$1299</definedName>
    <definedName name="_xlnm._FilterDatabase" localSheetId="4" hidden="1">'1-5永德县县本级一般公共预算基本支出情况表（公开到款级）'!$A$3:$B$31</definedName>
    <definedName name="_xlnm._FilterDatabase" localSheetId="5" hidden="1">'1-6永德县一般公共预算支出表（州（市）对下转移支付项目）'!$A$3:$E$43</definedName>
    <definedName name="_xlnm._FilterDatabase" localSheetId="8" hidden="1">'2-1永德县政府性基金预算收入情况表'!$A$3:$F$56</definedName>
    <definedName name="_xlnm._FilterDatabase" localSheetId="10" hidden="1">'2-3永德县县本级政府性基金预算收入情况表'!$A$3:$F$56</definedName>
    <definedName name="_xlnm._FilterDatabase" localSheetId="11" hidden="1">'2-4永德县县本级政府性基金预算支出情况表（公开到项级）'!$A$3:$G$362</definedName>
    <definedName name="_xlnm._FilterDatabase" localSheetId="13" hidden="1">'3-1永德县国有资本经营收入预算情况表'!$A$3:$E$41</definedName>
    <definedName name="_xlnm._FilterDatabase" localSheetId="14" hidden="1">'3-2永德县国有资本经营支出预算情况表'!$A$3:$E$28</definedName>
    <definedName name="_xlnm._FilterDatabase" localSheetId="15" hidden="1">'3-3永德县县本级国有资本经营收入预算情况表'!$A$3:$E$35</definedName>
    <definedName name="_xlnm._FilterDatabase" localSheetId="16" hidden="1">'3-4永德县县本级国有资本经营支出预算情况表（公开到项级）'!$A$3:$E$21</definedName>
    <definedName name="_xlnm._FilterDatabase" localSheetId="19" hidden="1">'4-1永德县社会保险基金收入预算情况表'!$A$3:$E$38</definedName>
    <definedName name="_xlnm._FilterDatabase" localSheetId="20" hidden="1">'4-2永德县社会保险基金支出预算情况表'!$A$3:$E$22</definedName>
    <definedName name="_xlnm._FilterDatabase" localSheetId="21" hidden="1">'4-3永德县县本级社会保险基金收入预算情况表'!$A$3:$E$38</definedName>
    <definedName name="_xlnm._FilterDatabase" localSheetId="22" hidden="1">'4-4永德县县本级社会保险基金支出预算情况表'!$A$3:$F$22</definedName>
    <definedName name="_xlnm._FilterDatabase" localSheetId="9" hidden="1">'2-2永德县政府性基金预算支出情况表'!#REF!</definedName>
    <definedName name="_xlnm._FilterDatabase" localSheetId="12" hidden="1">'2-5永德县本级政府性基金支出表（州（市）对下转移支付）'!$A$3:$E$18</definedName>
    <definedName name="_lst_r_地方财政预算表2015年全省汇总_10_科目编码名称">[2]_ESList!$A$1:$A$27</definedName>
    <definedName name="_xlnm.Print_Area" localSheetId="0">'1-1永德县一般公共预算收入情况表'!$B$1:$E$40</definedName>
    <definedName name="_xlnm.Print_Area" localSheetId="1">'1-2永德县一般公共预算支出情况表'!$A$1:$E$38</definedName>
    <definedName name="_xlnm.Print_Area" localSheetId="2">'1-3永德县县本级一般公共预算收入情况表'!$A$1:$E$40</definedName>
    <definedName name="_xlnm.Print_Area" localSheetId="3">'1-4永德县县本级一般公共预算支出情况表（公开到项级）'!$A$1:$E$1299</definedName>
    <definedName name="_xlnm.Print_Area" localSheetId="5">'1-6永德县一般公共预算支出表（州（市）对下转移支付项目）'!$A$1:$C$43</definedName>
    <definedName name="_xlnm.Print_Area" localSheetId="6">'1-7永德县分地区税收返还和转移支付预算表'!$A$1:$D$26</definedName>
    <definedName name="_xlnm.Print_Area" localSheetId="8">'2-1永德县政府性基金预算收入情况表'!$A$1:$E$56</definedName>
    <definedName name="_xlnm.Print_Area" localSheetId="9">'2-2永德县政府性基金预算支出情况表'!$A$1:$E$362</definedName>
    <definedName name="_xlnm.Print_Area" localSheetId="10">'2-3永德县县本级政府性基金预算收入情况表'!$A$1:$E$56</definedName>
    <definedName name="_xlnm.Print_Area" localSheetId="11">'2-4永德县县本级政府性基金预算支出情况表（公开到项级）'!$A$1:$E$362</definedName>
    <definedName name="_xlnm.Print_Area" localSheetId="12">'2-5永德县本级政府性基金支出表（州（市）对下转移支付）'!$A$1:$D$15</definedName>
    <definedName name="_xlnm.Print_Titles" localSheetId="0">'1-1永德县一般公共预算收入情况表'!$2:$4</definedName>
    <definedName name="_xlnm.Print_Titles" localSheetId="1">'1-2永德县一般公共预算支出情况表'!$1:$3</definedName>
    <definedName name="_xlnm.Print_Titles" localSheetId="2">'1-3永德县县本级一般公共预算收入情况表'!$1:$3</definedName>
    <definedName name="_xlnm.Print_Titles" localSheetId="3">'1-4永德县县本级一般公共预算支出情况表（公开到项级）'!$1:$3</definedName>
    <definedName name="_xlnm.Print_Titles" localSheetId="5">'1-6永德县一般公共预算支出表（州（市）对下转移支付项目）'!$1:$3</definedName>
    <definedName name="_xlnm.Print_Titles" localSheetId="6">'1-7永德县分地区税收返还和转移支付预算表'!$1:$3</definedName>
    <definedName name="_xlnm.Print_Titles" localSheetId="8">'2-1永德县政府性基金预算收入情况表'!$1:$3</definedName>
    <definedName name="_xlnm.Print_Titles" localSheetId="9">'2-2永德县政府性基金预算支出情况表'!#REF!</definedName>
    <definedName name="_xlnm.Print_Titles" localSheetId="10">'2-3永德县县本级政府性基金预算收入情况表'!$1:$3</definedName>
    <definedName name="_xlnm.Print_Titles" localSheetId="11">'2-4永德县县本级政府性基金预算支出情况表（公开到项级）'!$1:$3</definedName>
    <definedName name="_xlnm.Print_Titles" localSheetId="12">'2-5永德县本级政府性基金支出表（州（市）对下转移支付）'!$1:$3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'3-1永德县国有资本经营收入预算情况表'!$A$1:$D$41</definedName>
    <definedName name="_xlnm.Print_Titles" localSheetId="13">'3-1永德县国有资本经营收入预算情况表'!$1:$3</definedName>
    <definedName name="专项收入年初预算数" localSheetId="13">#REF!</definedName>
    <definedName name="专项收入全年预计数" localSheetId="13">#REF!</definedName>
    <definedName name="_xlnm.Print_Area" localSheetId="14">'3-2永德县国有资本经营支出预算情况表'!$A$1:$D$28</definedName>
    <definedName name="_xlnm.Print_Titles" localSheetId="14">'3-2永德县国有资本经营支出预算情况表'!$1:$3</definedName>
    <definedName name="专项收入年初预算数" localSheetId="14">#REF!</definedName>
    <definedName name="专项收入全年预计数" localSheetId="14">#REF!</definedName>
    <definedName name="_xlnm.Print_Area" localSheetId="15">'3-3永德县县本级国有资本经营收入预算情况表'!$A$1:$D$35</definedName>
    <definedName name="_xlnm.Print_Titles" localSheetId="15">'3-3永德县县本级国有资本经营收入预算情况表'!$1:$3</definedName>
    <definedName name="专项收入年初预算数" localSheetId="15">#REF!</definedName>
    <definedName name="专项收入全年预计数" localSheetId="15">#REF!</definedName>
    <definedName name="_xlnm.Print_Area" localSheetId="16">'3-4永德县县本级国有资本经营支出预算情况表（公开到项级）'!$A$1:$D$21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'4-1永德县社会保险基金收入预算情况表'!$A$1:$D$38</definedName>
    <definedName name="_xlnm.Print_Titles" localSheetId="19">'4-1永德县社会保险基金收入预算情况表'!$1:$3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'4-2永德县社会保险基金支出预算情况表'!$A$1:$D$22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'4-3永德县县本级社会保险基金收入预算情况表'!$A$1:$D$38</definedName>
    <definedName name="_xlnm.Print_Titles" localSheetId="21">'4-3永德县县本级社会保险基金收入预算情况表'!$1:$3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'4-4永德县县本级社会保险基金支出预算情况表'!$A$1:$D$22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'1-5永德县县本级一般公共预算基本支出情况表（公开到款级）'!$A$1:$B$31</definedName>
    <definedName name="_xlnm.Print_Titles" localSheetId="4">'1-5永德县县本级一般公共预算基本支出情况表（公开到款级）'!$1:$3</definedName>
    <definedName name="_xlnm.Print_Area" localSheetId="28">'5-6 地方政府债券发行及还本付息情况表'!$A$1:$D$27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<sst xmlns="http://schemas.openxmlformats.org/spreadsheetml/2006/main" count="5200" uniqueCount="2377">
  <si>
    <t>附件1</t>
  </si>
  <si>
    <t>1-1  2025年永德县一般公共预算收入情况表</t>
  </si>
  <si>
    <t>单位：万元</t>
  </si>
  <si>
    <t>科目编码</t>
  </si>
  <si>
    <t>项目</t>
  </si>
  <si>
    <t>2024年执行数</t>
  </si>
  <si>
    <t>2025年预算数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</si>
  <si>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</si>
  <si>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</si>
  <si>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</si>
  <si>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</si>
  <si>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</si>
  <si>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</si>
  <si>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</si>
  <si>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</si>
  <si>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</si>
  <si>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</si>
  <si>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</si>
  <si>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</si>
  <si>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</si>
  <si>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</si>
  <si>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</si>
  <si>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</si>
  <si>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</si>
  <si>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</si>
  <si>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</si>
  <si>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</si>
  <si>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</si>
  <si>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</si>
  <si>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</si>
  <si>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</si>
  <si>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</si>
  <si>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</si>
  <si>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</si>
  <si>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</si>
  <si>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</si>
  <si>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</si>
  <si>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</si>
  <si>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</si>
  <si>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</si>
  <si>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</si>
  <si>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</si>
  <si>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</si>
  <si>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</si>
  <si>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</si>
  <si>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</si>
  <si>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</si>
  <si>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</si>
  <si>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</si>
  <si>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</si>
  <si>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</si>
  <si>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</si>
  <si>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</si>
  <si>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</si>
  <si>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</si>
  <si>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</si>
  <si>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</si>
  <si>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</si>
  <si>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</si>
  <si>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全县一般公共预算收入</t>
  </si>
  <si>
    <t>地方政府一般债务收入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</si>
  <si>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</si>
  <si>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</si>
  <si>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</si>
  <si>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</si>
  <si>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</si>
  <si>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</si>
  <si>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</si>
  <si>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各项收入合计</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</si>
  <si>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</si>
  <si>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</si>
  <si>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</si>
  <si>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</si>
  <si>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</si>
  <si>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</si>
  <si>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</si>
  <si>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</si>
  <si>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</si>
  <si>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</si>
  <si>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</si>
  <si>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</si>
  <si>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</si>
  <si>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</si>
  <si>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</si>
  <si>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</si>
  <si>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</si>
  <si>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</si>
  <si>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</si>
  <si>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</si>
  <si>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</si>
  <si>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</si>
  <si>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</si>
  <si>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</si>
  <si>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</si>
  <si>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</si>
  <si>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</si>
  <si>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</si>
  <si>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</si>
  <si>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</si>
  <si>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</si>
  <si>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</si>
  <si>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</si>
  <si>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</si>
  <si>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</si>
  <si>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</si>
  <si>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</si>
  <si>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</si>
  <si>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</si>
  <si>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</si>
  <si>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</si>
  <si>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</si>
  <si>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</si>
  <si>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</si>
  <si>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</si>
  <si>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</si>
  <si>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</si>
  <si>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</si>
  <si>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</si>
  <si>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</si>
  <si>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全县一般公共预算支出</t>
  </si>
  <si>
    <t>转移性支出</t>
  </si>
  <si>
    <t xml:space="preserve">    上解支出</t>
  </si>
  <si>
    <t xml:space="preserve">    调出资金</t>
  </si>
  <si>
    <t xml:space="preserve">    安排预算稳定调节基金</t>
  </si>
  <si>
    <t xml:space="preserve">    补充预算周转金</t>
  </si>
  <si>
    <t>地方政府一般债务还本支出</t>
  </si>
  <si>
    <t>年终结转</t>
  </si>
  <si>
    <t>各项支出合计</t>
  </si>
  <si>
    <t>1-3  2025年永德县本级一般公共预算收入情况表</t>
  </si>
  <si>
    <t>2024年预算数</t>
  </si>
  <si>
    <t>比上年预算数增长%</t>
  </si>
  <si>
    <r>
      <rPr>
        <sz val="14"/>
        <rFont val="宋体"/>
        <charset val="134"/>
      </rPr>
      <t>10199</t>
    </r>
  </si>
  <si>
    <t>永德县本级一般公共预算收入</t>
  </si>
  <si>
    <t xml:space="preserve">   上解收入</t>
  </si>
  <si>
    <t>1-4  2025年永德县县本级一般公共预算支出情况表</t>
  </si>
  <si>
    <t>类-款-项</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</si>
  <si>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</si>
  <si>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</si>
  <si>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</si>
  <si>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</si>
  <si>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</si>
  <si>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</si>
  <si>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</si>
  <si>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</si>
  <si>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</si>
  <si>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</si>
  <si>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</si>
  <si>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</si>
  <si>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</si>
  <si>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</si>
  <si>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</si>
  <si>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</si>
  <si>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</si>
  <si>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</si>
  <si>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</si>
  <si>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</si>
  <si>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</si>
  <si>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</si>
  <si>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</si>
  <si>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</si>
  <si>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</si>
  <si>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</si>
  <si>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</si>
  <si>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</si>
  <si>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</si>
  <si>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</si>
  <si>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</si>
  <si>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</si>
  <si>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</si>
  <si>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</si>
  <si>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</si>
  <si>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</si>
  <si>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</si>
  <si>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</si>
  <si>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</si>
  <si>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</si>
  <si>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</si>
  <si>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</si>
  <si>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</si>
  <si>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</si>
  <si>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</si>
  <si>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</si>
  <si>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</si>
  <si>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</si>
  <si>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</si>
  <si>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</si>
  <si>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</si>
  <si>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</si>
  <si>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</si>
  <si>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</si>
  <si>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</si>
  <si>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</si>
  <si>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</si>
  <si>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</si>
  <si>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</si>
  <si>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</si>
  <si>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</si>
  <si>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</si>
  <si>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</si>
  <si>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</si>
  <si>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</si>
  <si>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</si>
  <si>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</si>
  <si>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</si>
  <si>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</si>
  <si>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</si>
  <si>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</si>
  <si>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</si>
  <si>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</si>
  <si>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</si>
  <si>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</si>
  <si>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</si>
  <si>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</si>
  <si>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</si>
  <si>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</si>
  <si>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</si>
  <si>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</si>
  <si>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</si>
  <si>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</si>
  <si>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</si>
  <si>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</si>
  <si>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</si>
  <si>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</si>
  <si>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</si>
  <si>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</si>
  <si>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</si>
  <si>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</si>
  <si>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</si>
  <si>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</si>
  <si>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</si>
  <si>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</si>
  <si>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</si>
  <si>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</si>
  <si>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</si>
  <si>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</si>
  <si>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</si>
  <si>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</si>
  <si>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</si>
  <si>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</si>
  <si>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</si>
  <si>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</si>
  <si>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</si>
  <si>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</si>
  <si>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</si>
  <si>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</si>
  <si>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</si>
  <si>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</si>
  <si>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</si>
  <si>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</si>
  <si>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</si>
  <si>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</si>
  <si>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</si>
  <si>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</si>
  <si>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</si>
  <si>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</si>
  <si>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</si>
  <si>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</si>
  <si>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</si>
  <si>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</si>
  <si>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</si>
  <si>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</si>
  <si>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</si>
  <si>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</si>
  <si>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</si>
  <si>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</si>
  <si>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</si>
  <si>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</si>
  <si>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</si>
  <si>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</si>
  <si>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</si>
  <si>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</si>
  <si>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</si>
  <si>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</si>
  <si>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</si>
  <si>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</si>
  <si>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</si>
  <si>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</si>
  <si>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</si>
  <si>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</si>
  <si>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</si>
  <si>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</si>
  <si>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</si>
  <si>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</si>
  <si>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</si>
  <si>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</si>
  <si>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</si>
  <si>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</si>
  <si>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</si>
  <si>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</si>
  <si>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</si>
  <si>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</si>
  <si>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</si>
  <si>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</si>
  <si>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</si>
  <si>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</si>
  <si>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</si>
  <si>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</si>
  <si>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</si>
  <si>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</si>
  <si>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</si>
  <si>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</si>
  <si>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</si>
  <si>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</si>
  <si>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</si>
  <si>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</si>
  <si>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</si>
  <si>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</si>
  <si>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</si>
  <si>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</si>
  <si>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</si>
  <si>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</si>
  <si>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</si>
  <si>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</si>
  <si>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</si>
  <si>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</si>
  <si>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</si>
  <si>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</si>
  <si>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</si>
  <si>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</si>
  <si>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</si>
  <si>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</si>
  <si>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</si>
  <si>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</si>
  <si>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</si>
  <si>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</si>
  <si>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</si>
  <si>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</si>
  <si>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</si>
  <si>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产权战略与规划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</si>
  <si>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</si>
  <si>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</si>
  <si>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</si>
  <si>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</si>
  <si>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</si>
  <si>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</si>
  <si>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</si>
  <si>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</si>
  <si>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</si>
  <si>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</si>
  <si>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</si>
  <si>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</si>
  <si>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</si>
  <si>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</si>
  <si>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</si>
  <si>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</si>
  <si>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</si>
  <si>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</si>
  <si>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</si>
  <si>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</si>
  <si>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</si>
  <si>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</si>
  <si>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</si>
  <si>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</si>
  <si>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</si>
  <si>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</si>
  <si>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</si>
  <si>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</si>
  <si>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</si>
  <si>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</si>
  <si>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</si>
  <si>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</si>
  <si>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</si>
  <si>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</si>
  <si>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</si>
  <si>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</si>
  <si>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</si>
  <si>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</si>
  <si>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</si>
  <si>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</si>
  <si>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</si>
  <si>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</si>
  <si>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</si>
  <si>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</si>
  <si>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</si>
  <si>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</si>
  <si>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</si>
  <si>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</si>
  <si>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</si>
  <si>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</si>
  <si>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</si>
  <si>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</si>
  <si>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</si>
  <si>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</si>
  <si>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</si>
  <si>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</si>
  <si>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</si>
  <si>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</si>
  <si>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</si>
  <si>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</si>
  <si>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</si>
  <si>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</si>
  <si>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</si>
  <si>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</si>
  <si>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</si>
  <si>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</si>
  <si>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</si>
  <si>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</si>
  <si>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</si>
  <si>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</si>
  <si>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</si>
  <si>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</si>
  <si>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</si>
  <si>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</si>
  <si>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</si>
  <si>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</si>
  <si>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</si>
  <si>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</si>
  <si>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</si>
  <si>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</si>
  <si>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</si>
  <si>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</si>
  <si>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</si>
  <si>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</si>
  <si>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</si>
  <si>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</si>
  <si>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</si>
  <si>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</si>
  <si>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</si>
  <si>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</si>
  <si>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</si>
  <si>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</si>
  <si>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</si>
  <si>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</si>
  <si>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</si>
  <si>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</si>
  <si>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</si>
  <si>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</si>
  <si>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</si>
  <si>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</si>
  <si>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</si>
  <si>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</si>
  <si>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</si>
  <si>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</si>
  <si>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</si>
  <si>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</si>
  <si>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</si>
  <si>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</si>
  <si>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</si>
  <si>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</si>
  <si>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</si>
  <si>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</si>
  <si>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</si>
  <si>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</si>
  <si>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</si>
  <si>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</si>
  <si>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</si>
  <si>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</si>
  <si>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</si>
  <si>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</si>
  <si>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</si>
  <si>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</si>
  <si>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</si>
  <si>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</si>
  <si>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</si>
  <si>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</si>
  <si>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</si>
  <si>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</si>
  <si>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</si>
  <si>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</si>
  <si>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</si>
  <si>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</si>
  <si>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</si>
  <si>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经营主体管理★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</si>
  <si>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</si>
  <si>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</si>
  <si>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</si>
  <si>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</si>
  <si>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</si>
  <si>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</si>
  <si>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</si>
  <si>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</si>
  <si>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</si>
  <si>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</si>
  <si>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</si>
  <si>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</si>
  <si>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</si>
  <si>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</si>
  <si>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</si>
  <si>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</si>
  <si>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</si>
  <si>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</si>
  <si>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社会工作事务</t>
  </si>
  <si>
    <t>其他社会工作事务支出</t>
  </si>
  <si>
    <t>信访事务</t>
  </si>
  <si>
    <t>信访业务</t>
  </si>
  <si>
    <t>事业运行▲</t>
  </si>
  <si>
    <t>其他信访事务支出</t>
  </si>
  <si>
    <t>数据事务▲</t>
  </si>
  <si>
    <t>行政运行▲</t>
  </si>
  <si>
    <t>一般行政管理事务▲</t>
  </si>
  <si>
    <t>机关服务▲</t>
  </si>
  <si>
    <t>其他数据事务支出▲</t>
  </si>
  <si>
    <t>其他一般公共服务支出</t>
  </si>
  <si>
    <t>国家赔偿费用支出</t>
  </si>
  <si>
    <t>对外合作与交流</t>
  </si>
  <si>
    <t>其他外交支出</t>
  </si>
  <si>
    <t>军费</t>
  </si>
  <si>
    <t>现役部队</t>
  </si>
  <si>
    <t>预备役部队</t>
  </si>
  <si>
    <t>其他军费支出</t>
  </si>
  <si>
    <t>国防科研事业</t>
  </si>
  <si>
    <t>专项工程</t>
  </si>
  <si>
    <t>国防动员</t>
  </si>
  <si>
    <t>兵役征集</t>
  </si>
  <si>
    <t>经济动员</t>
  </si>
  <si>
    <t>人民防空</t>
  </si>
  <si>
    <t>交通战备</t>
  </si>
  <si>
    <t>民兵</t>
  </si>
  <si>
    <t>边海防</t>
  </si>
  <si>
    <t>其他国防动员支出</t>
  </si>
  <si>
    <t>其他国防支出</t>
  </si>
  <si>
    <t>武装警察部队</t>
  </si>
  <si>
    <t>其他武装警察部队支出</t>
  </si>
  <si>
    <t>公安</t>
  </si>
  <si>
    <t>执法办案</t>
  </si>
  <si>
    <t>特别业务</t>
  </si>
  <si>
    <t>特勤业务</t>
  </si>
  <si>
    <t>移民事务</t>
  </si>
  <si>
    <t>其他公安支出</t>
  </si>
  <si>
    <t>国家安全</t>
  </si>
  <si>
    <t>安全业务</t>
  </si>
  <si>
    <t>其他国家安全支出</t>
  </si>
  <si>
    <t>检察</t>
  </si>
  <si>
    <t>“两房”建设</t>
  </si>
  <si>
    <t>检察监督</t>
  </si>
  <si>
    <t>其他检察支出</t>
  </si>
  <si>
    <t>法院</t>
  </si>
  <si>
    <t>案件审判</t>
  </si>
  <si>
    <t>案件执行</t>
  </si>
  <si>
    <t>“两庭”建设</t>
  </si>
  <si>
    <t>其他法院支出</t>
  </si>
  <si>
    <t>司法</t>
  </si>
  <si>
    <t>基层司法业务</t>
  </si>
  <si>
    <t>普法宣传</t>
  </si>
  <si>
    <t>律师管理</t>
  </si>
  <si>
    <t>公共法律服务</t>
  </si>
  <si>
    <t>国家统一法律职业资格考试</t>
  </si>
  <si>
    <t>社区矫正</t>
  </si>
  <si>
    <t>法治建设</t>
  </si>
  <si>
    <t>其他司法支出</t>
  </si>
  <si>
    <t>监狱</t>
  </si>
  <si>
    <t>罪犯生活及医疗卫生</t>
  </si>
  <si>
    <t>监狱业务及罪犯改造</t>
  </si>
  <si>
    <t>狱政设施建设</t>
  </si>
  <si>
    <t>其他监狱支出</t>
  </si>
  <si>
    <t>强制隔离戒毒</t>
  </si>
  <si>
    <t>强制隔离戒毒人员生活</t>
  </si>
  <si>
    <t>强制隔离戒毒人员教育</t>
  </si>
  <si>
    <t>所政设施建设</t>
  </si>
  <si>
    <t>其他强制隔离戒毒支出</t>
  </si>
  <si>
    <t>国家保密</t>
  </si>
  <si>
    <t>保密技术</t>
  </si>
  <si>
    <t>保密管理</t>
  </si>
  <si>
    <t>其他国家保密支出</t>
  </si>
  <si>
    <t>缉私警察</t>
  </si>
  <si>
    <t>缉私业务</t>
  </si>
  <si>
    <t>其他缉私警察支出</t>
  </si>
  <si>
    <t>其他公共安全支出</t>
  </si>
  <si>
    <t>国家司法救助支出</t>
  </si>
  <si>
    <t>教育管理事务</t>
  </si>
  <si>
    <t>其他教育管理事务支出</t>
  </si>
  <si>
    <t>普通教育</t>
  </si>
  <si>
    <t>学前教育</t>
  </si>
  <si>
    <t>小学教育</t>
  </si>
  <si>
    <t>初中教育</t>
  </si>
  <si>
    <t>高中教育</t>
  </si>
  <si>
    <t>高等教育</t>
  </si>
  <si>
    <t>其他普通教育支出</t>
  </si>
  <si>
    <t>职业教育</t>
  </si>
  <si>
    <t>初等职业教育</t>
  </si>
  <si>
    <t>中等职业教育</t>
  </si>
  <si>
    <t>技校教育</t>
  </si>
  <si>
    <t>高等职业教育</t>
  </si>
  <si>
    <t>其他职业教育支出</t>
  </si>
  <si>
    <t>成人教育</t>
  </si>
  <si>
    <t>成人初等教育</t>
  </si>
  <si>
    <t>成人中等教育</t>
  </si>
  <si>
    <t>成人高等教育</t>
  </si>
  <si>
    <t>成人广播电视教育</t>
  </si>
  <si>
    <t>其他成人教育支出</t>
  </si>
  <si>
    <t>广播电视教育</t>
  </si>
  <si>
    <t>广播电视学校</t>
  </si>
  <si>
    <t>教育电视台</t>
  </si>
  <si>
    <t>其他广播电视教育支出</t>
  </si>
  <si>
    <t>留学教育</t>
  </si>
  <si>
    <t>出国留学教育</t>
  </si>
  <si>
    <t>来华留学教育</t>
  </si>
  <si>
    <t>其他留学教育支出</t>
  </si>
  <si>
    <t>特殊教育</t>
  </si>
  <si>
    <t>特殊学校教育</t>
  </si>
  <si>
    <t>专门学校教育★</t>
  </si>
  <si>
    <t>其他特殊教育支出</t>
  </si>
  <si>
    <t>进修及培训</t>
  </si>
  <si>
    <t>教师进修</t>
  </si>
  <si>
    <t>干部教育</t>
  </si>
  <si>
    <t>培训支出</t>
  </si>
  <si>
    <t>退役士兵能力提升</t>
  </si>
  <si>
    <t>其他进修及培训</t>
  </si>
  <si>
    <t>教育费附加安排的支出</t>
  </si>
  <si>
    <t>农村中小学校舍建设</t>
  </si>
  <si>
    <t>农村中小学教学设施</t>
  </si>
  <si>
    <t>城市中小学校舍建设</t>
  </si>
  <si>
    <t>城市中小学教学设施</t>
  </si>
  <si>
    <t>中等职业学校教学设施</t>
  </si>
  <si>
    <t>其他教育费附加安排的支出</t>
  </si>
  <si>
    <t>其他教育支出</t>
  </si>
  <si>
    <t>科学技术管理事务</t>
  </si>
  <si>
    <t>其他科学技术管理事务支出</t>
  </si>
  <si>
    <t>基础研究</t>
  </si>
  <si>
    <t>机构运行</t>
  </si>
  <si>
    <t>自然科学基金</t>
  </si>
  <si>
    <t>实验室及相关设施</t>
  </si>
  <si>
    <t>重大科学工程</t>
  </si>
  <si>
    <t>专项基础科研</t>
  </si>
  <si>
    <t>专项技术基础</t>
  </si>
  <si>
    <t>科技人才队伍建设</t>
  </si>
  <si>
    <t>其他基础研究支出</t>
  </si>
  <si>
    <t>应用研究</t>
  </si>
  <si>
    <t>社会公益研究</t>
  </si>
  <si>
    <t>高技术研究</t>
  </si>
  <si>
    <t>专项科研试制</t>
  </si>
  <si>
    <t>其他应用研究支出</t>
  </si>
  <si>
    <t>技术研究与开发</t>
  </si>
  <si>
    <t>科技成果转化与扩散</t>
  </si>
  <si>
    <t>共性技术研究与开发</t>
  </si>
  <si>
    <t>其他技术研究与开发支出</t>
  </si>
  <si>
    <t>科技条件与服务</t>
  </si>
  <si>
    <t>技术创新服务体系</t>
  </si>
  <si>
    <t>科技条件专项</t>
  </si>
  <si>
    <t>其他科技条件与服务支出</t>
  </si>
  <si>
    <t>社会科学</t>
  </si>
  <si>
    <t>社会科学研究机构</t>
  </si>
  <si>
    <t>社会科学研究</t>
  </si>
  <si>
    <t>社科基金支出</t>
  </si>
  <si>
    <t>其他社会科学支出</t>
  </si>
  <si>
    <t>科学技术普及</t>
  </si>
  <si>
    <t>科普活动</t>
  </si>
  <si>
    <t>青少年科技活动</t>
  </si>
  <si>
    <t>学术交流活动</t>
  </si>
  <si>
    <t>科技馆站</t>
  </si>
  <si>
    <t>其他科学技术普及支出</t>
  </si>
  <si>
    <t>科技交流与合作</t>
  </si>
  <si>
    <t>国际交流与合作</t>
  </si>
  <si>
    <t>重大科技合作项目</t>
  </si>
  <si>
    <t>其他科技交流与合作支出</t>
  </si>
  <si>
    <t>科技重大项目</t>
  </si>
  <si>
    <t>科技重大专项</t>
  </si>
  <si>
    <t>重点研发计划</t>
  </si>
  <si>
    <t>其他科技重大项目</t>
  </si>
  <si>
    <t>其他科学技术支出</t>
  </si>
  <si>
    <t>科技奖励</t>
  </si>
  <si>
    <t>核应急</t>
  </si>
  <si>
    <t>转制科研机构</t>
  </si>
  <si>
    <t>文化和旅游</t>
  </si>
  <si>
    <t>图书馆</t>
  </si>
  <si>
    <t>文化展示及纪念机构</t>
  </si>
  <si>
    <t>艺术表演场所</t>
  </si>
  <si>
    <t>艺术表演团体</t>
  </si>
  <si>
    <t>文化活动</t>
  </si>
  <si>
    <t>群众文化</t>
  </si>
  <si>
    <t>文化和旅游交流与合作</t>
  </si>
  <si>
    <t>文化创作与保护</t>
  </si>
  <si>
    <t>文化和旅游市场管理</t>
  </si>
  <si>
    <t>旅游宣传</t>
  </si>
  <si>
    <t>文化和旅游管理事务</t>
  </si>
  <si>
    <t>其他文化和旅游支出</t>
  </si>
  <si>
    <t>文物</t>
  </si>
  <si>
    <t>文物保护</t>
  </si>
  <si>
    <t>博物馆</t>
  </si>
  <si>
    <t>历史名城与古迹</t>
  </si>
  <si>
    <t>其他文物支出</t>
  </si>
  <si>
    <t>体育</t>
  </si>
  <si>
    <t>运动项目管理</t>
  </si>
  <si>
    <t>体育竞赛</t>
  </si>
  <si>
    <t>体育训练</t>
  </si>
  <si>
    <t>体育场馆</t>
  </si>
  <si>
    <t>群众体育</t>
  </si>
  <si>
    <t>体育交流与合作</t>
  </si>
  <si>
    <t>其他体育支出</t>
  </si>
  <si>
    <t>新闻出版电影</t>
  </si>
  <si>
    <t>新闻通讯</t>
  </si>
  <si>
    <t>出版发行</t>
  </si>
  <si>
    <t>版权管理</t>
  </si>
  <si>
    <t>电影</t>
  </si>
  <si>
    <t>其他新闻出版电影支出</t>
  </si>
  <si>
    <t>广播电视</t>
  </si>
  <si>
    <t>监测监管</t>
  </si>
  <si>
    <t>传输发射</t>
  </si>
  <si>
    <t>广播电视事务</t>
  </si>
  <si>
    <t>其他广播电视支出</t>
  </si>
  <si>
    <t>其他文化旅游体育与传媒支出</t>
  </si>
  <si>
    <t>宣传文化发展专项支出▼</t>
  </si>
  <si>
    <t>文化产业发展专项支出</t>
  </si>
  <si>
    <t>人力资源和社会保障管理事务</t>
  </si>
  <si>
    <t>综合业务管理</t>
  </si>
  <si>
    <t>劳动保障监察</t>
  </si>
  <si>
    <t>就业管理事务</t>
  </si>
  <si>
    <t>社会保险业务管理事务</t>
  </si>
  <si>
    <t>社会保险经办机构</t>
  </si>
  <si>
    <t>劳动关系和维权</t>
  </si>
  <si>
    <t>公共就业服务和职业技能鉴定机构</t>
  </si>
  <si>
    <t>劳动人事争议调解仲裁</t>
  </si>
  <si>
    <t>政府特殊津贴</t>
  </si>
  <si>
    <t>资助留学回国人员</t>
  </si>
  <si>
    <t>博士后日常经费</t>
  </si>
  <si>
    <t>引进人才费用</t>
  </si>
  <si>
    <t>其他人力资源和社会保障管理事务支出</t>
  </si>
  <si>
    <t>民政管理事务</t>
  </si>
  <si>
    <t>社会组织管理</t>
  </si>
  <si>
    <t>行政区划和地名管理</t>
  </si>
  <si>
    <t>基层政权建设和社区治理▼</t>
  </si>
  <si>
    <t>老龄事务▲</t>
  </si>
  <si>
    <t>其他民政管理事务支出</t>
  </si>
  <si>
    <t>补充全国社会保障基金</t>
  </si>
  <si>
    <t>用一般公共预算补充基金</t>
  </si>
  <si>
    <t>行政事业单位养老支出</t>
  </si>
  <si>
    <t>行政单位离退休</t>
  </si>
  <si>
    <t>事业单位离退休</t>
  </si>
  <si>
    <t>离退休人员管理机构</t>
  </si>
  <si>
    <t>机关事业单位基本养老保险缴费支出</t>
  </si>
  <si>
    <t>机关事业单位职业年金缴费支出</t>
  </si>
  <si>
    <t>对机关事业单位基本养老保险基金的补助</t>
  </si>
  <si>
    <t>对机关事业单位职业年金的补助</t>
  </si>
  <si>
    <t>其他行政事业单位养老支出</t>
  </si>
  <si>
    <t>企业改革补助</t>
  </si>
  <si>
    <t>企业关闭破产补助</t>
  </si>
  <si>
    <t>厂办大集体改革补助</t>
  </si>
  <si>
    <t>其他企业改革发展补助</t>
  </si>
  <si>
    <t>就业补助</t>
  </si>
  <si>
    <t>就业创业服务补助★</t>
  </si>
  <si>
    <t>职业培训补贴</t>
  </si>
  <si>
    <t>社会保险补贴</t>
  </si>
  <si>
    <t>公益性岗位补贴</t>
  </si>
  <si>
    <t>职业技能评价补贴★</t>
  </si>
  <si>
    <t>就业见习补贴</t>
  </si>
  <si>
    <t>高技能人才培养补助</t>
  </si>
  <si>
    <t>求职和创业补贴★</t>
  </si>
  <si>
    <t>其他就业补助支出</t>
  </si>
  <si>
    <t>抚恤</t>
  </si>
  <si>
    <t>死亡抚恤</t>
  </si>
  <si>
    <t>伤残抚恤</t>
  </si>
  <si>
    <t>在乡复员、退伍军人生活补助</t>
  </si>
  <si>
    <t>义务兵优待</t>
  </si>
  <si>
    <t>农村籍退役士兵老年生活补助</t>
  </si>
  <si>
    <t>光荣院</t>
  </si>
  <si>
    <t>褒扬纪念</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</si>
  <si>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</si>
  <si>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</si>
  <si>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</si>
  <si>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</si>
  <si>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</si>
  <si>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</si>
  <si>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</si>
  <si>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</si>
  <si>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</si>
  <si>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</si>
  <si>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</si>
  <si>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康复辅具</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</si>
  <si>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</si>
  <si>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</si>
  <si>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</si>
  <si>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</si>
  <si>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</si>
  <si>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</si>
  <si>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</si>
  <si>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</si>
  <si>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</si>
  <si>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</si>
  <si>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红十字事业</t>
  </si>
  <si>
    <t>其他红十字事业支出</t>
  </si>
  <si>
    <t>最低生活保障</t>
  </si>
  <si>
    <t>城市最低生活保障金支出</t>
  </si>
  <si>
    <t>农村最低生活保障金支出</t>
  </si>
  <si>
    <t>临时救助</t>
  </si>
  <si>
    <t>临时救助支出</t>
  </si>
  <si>
    <t>流浪乞讨人员救助支出</t>
  </si>
  <si>
    <t>特困人员救助供养</t>
  </si>
  <si>
    <t>城市特困人员救助供养支出</t>
  </si>
  <si>
    <t>农村特困人员救助供养支出</t>
  </si>
  <si>
    <t>补充道路交通事故社会救助基金</t>
  </si>
  <si>
    <t>对道路交通事故社会救助基金的补助</t>
  </si>
  <si>
    <t>交强险罚款收入补助基金支出</t>
  </si>
  <si>
    <t>其他生活救助</t>
  </si>
  <si>
    <t>其他城市生活救助</t>
  </si>
  <si>
    <t>其他农村生活救助</t>
  </si>
  <si>
    <t>财政对基本养老保险基金的补助</t>
  </si>
  <si>
    <t>财政对企业职工基本养老保险基金的补助</t>
  </si>
  <si>
    <t>财政对城乡居民基本养老保险基金的补助</t>
  </si>
  <si>
    <t>财政对其他基本养老保险基金的补助</t>
  </si>
  <si>
    <t>财政对其他社会保险基金的补助</t>
  </si>
  <si>
    <t>财政对失业保险基金的补助</t>
  </si>
  <si>
    <t>财政对工伤保险基金的补助</t>
  </si>
  <si>
    <t>其他财政对社会保险基金的补助</t>
  </si>
  <si>
    <t>退役军人管理事务</t>
  </si>
  <si>
    <t>拥军优属</t>
  </si>
  <si>
    <t>军供保障</t>
  </si>
  <si>
    <t>其他退役军人事务管理支出</t>
  </si>
  <si>
    <t>财政代缴社会保险费支出</t>
  </si>
  <si>
    <t>财政代缴城乡居民基本养老保险费支出</t>
  </si>
  <si>
    <t>财政代缴其他社会保险费支出</t>
  </si>
  <si>
    <t>其他社会保障和就业支出</t>
  </si>
  <si>
    <t>卫生健康管理事务</t>
  </si>
  <si>
    <t>其他卫生健康管理事务支出</t>
  </si>
  <si>
    <t>公立医院</t>
  </si>
  <si>
    <t>综合医院</t>
  </si>
  <si>
    <t>中医（民族）医院</t>
  </si>
  <si>
    <t>传染病医院</t>
  </si>
  <si>
    <t>职业病防治医院</t>
  </si>
  <si>
    <t>精神病医院</t>
  </si>
  <si>
    <t>妇幼保健医院</t>
  </si>
  <si>
    <t>儿童医院</t>
  </si>
  <si>
    <t>其他专科医院</t>
  </si>
  <si>
    <t>福利医院</t>
  </si>
  <si>
    <t>行业医院</t>
  </si>
  <si>
    <t>处理医疗欠费</t>
  </si>
  <si>
    <t>康复医院</t>
  </si>
  <si>
    <t>优抚医院</t>
  </si>
  <si>
    <t>其他公立医院支出</t>
  </si>
  <si>
    <t>基层医疗卫生机构</t>
  </si>
  <si>
    <t>城市社区卫生机构</t>
  </si>
  <si>
    <t>乡镇卫生院</t>
  </si>
  <si>
    <t>其他基层医疗卫生机构支出</t>
  </si>
  <si>
    <t>公共卫生</t>
  </si>
  <si>
    <t>疾病预防控制机构</t>
  </si>
  <si>
    <t>卫生监督机构</t>
  </si>
  <si>
    <t>妇幼保健机构</t>
  </si>
  <si>
    <t>精神卫生机构</t>
  </si>
  <si>
    <t>应急救治机构</t>
  </si>
  <si>
    <t>采供血机构</t>
  </si>
  <si>
    <t>其他专业公共卫生机构</t>
  </si>
  <si>
    <t>基本公共卫生服务</t>
  </si>
  <si>
    <t>重大公共卫生服务</t>
  </si>
  <si>
    <t>突发公共卫生事件应急处置</t>
  </si>
  <si>
    <t>其他公共卫生支出</t>
  </si>
  <si>
    <t>计划生育事务</t>
  </si>
  <si>
    <t>计划生育机构</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</si>
  <si>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</si>
  <si>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</si>
  <si>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</si>
  <si>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</si>
  <si>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</si>
  <si>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</si>
  <si>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</si>
  <si>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</si>
  <si>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财政对职工基本医疗保险基金的补助</t>
  </si>
  <si>
    <t>财政对城乡居民基本医疗保险基金的补助</t>
  </si>
  <si>
    <t>财政对其他基本医疗保险基金的补助</t>
  </si>
  <si>
    <t>医疗救助</t>
  </si>
  <si>
    <t>城乡医疗救助</t>
  </si>
  <si>
    <t>疾病应急救助</t>
  </si>
  <si>
    <t>其他医疗救助支出</t>
  </si>
  <si>
    <t>优抚对象医疗</t>
  </si>
  <si>
    <t>优抚对象医疗补助</t>
  </si>
  <si>
    <t>其他优抚对象医疗支出</t>
  </si>
  <si>
    <t>医疗保障管理事务</t>
  </si>
  <si>
    <t>医疗保障政策管理</t>
  </si>
  <si>
    <t>医疗保障经办事务</t>
  </si>
  <si>
    <t>其他医疗保障管理事务支出</t>
  </si>
  <si>
    <t>老龄卫生健康事务▼</t>
  </si>
  <si>
    <t>中医药事务</t>
  </si>
  <si>
    <t>中医（民族医）药专项</t>
  </si>
  <si>
    <t>其他中医药事务支出</t>
  </si>
  <si>
    <t>疾病预防控制事务</t>
  </si>
  <si>
    <t>其他疾病预防控制事务支出</t>
  </si>
  <si>
    <t>托育服务▲</t>
  </si>
  <si>
    <t>托育机构▲</t>
  </si>
  <si>
    <t>其他托育服务支出▲</t>
  </si>
  <si>
    <t>其他卫生健康支出</t>
  </si>
  <si>
    <t>环境保护管理事务</t>
  </si>
  <si>
    <t>生态环境保护宣传</t>
  </si>
  <si>
    <t>环境保护法规、规划及标准</t>
  </si>
  <si>
    <t>生态环境国际合作及履约</t>
  </si>
  <si>
    <t>生态环境保护行政许可</t>
  </si>
  <si>
    <t>应对气候变化管理事务</t>
  </si>
  <si>
    <t>其他环境保护管理事务支出</t>
  </si>
  <si>
    <t>环境监测与监察</t>
  </si>
  <si>
    <t>建设项目环评审查与监督</t>
  </si>
  <si>
    <t>核与辐射安全监督</t>
  </si>
  <si>
    <t>其他环境监测与监察支出</t>
  </si>
  <si>
    <t>污染防治</t>
  </si>
  <si>
    <t>大气</t>
  </si>
  <si>
    <t>水体</t>
  </si>
  <si>
    <t>噪声</t>
  </si>
  <si>
    <t>固体废弃物与化学品</t>
  </si>
  <si>
    <t>放射源和放射性废物监管</t>
  </si>
  <si>
    <t>辐射</t>
  </si>
  <si>
    <t>土壤</t>
  </si>
  <si>
    <t>其他污染防治支出</t>
  </si>
  <si>
    <t>自然生态保护</t>
  </si>
  <si>
    <t>生态保护</t>
  </si>
  <si>
    <t>农村环境保护</t>
  </si>
  <si>
    <t>生物及物种资源保护</t>
  </si>
  <si>
    <t>草原生态修复治理</t>
  </si>
  <si>
    <t>自然保护地</t>
  </si>
  <si>
    <t>其他自然生态保护支出</t>
  </si>
  <si>
    <t>森林保护修复</t>
  </si>
  <si>
    <t>森林管护</t>
  </si>
  <si>
    <t>社会保险补助</t>
  </si>
  <si>
    <t>政策性社会性支出补助</t>
  </si>
  <si>
    <t>天然林保护工程建设</t>
  </si>
  <si>
    <t>停伐补助</t>
  </si>
  <si>
    <t>其他森林保护修复支出</t>
  </si>
  <si>
    <t>风沙荒漠治理</t>
  </si>
  <si>
    <t>京津风沙源治理工程建设</t>
  </si>
  <si>
    <t>其他风沙荒漠治理支出</t>
  </si>
  <si>
    <t>退牧还草</t>
  </si>
  <si>
    <t>退牧还草工程建设</t>
  </si>
  <si>
    <t>其他退牧还草支出</t>
  </si>
  <si>
    <t>已垦草原退耕还草</t>
  </si>
  <si>
    <t>能源节约利用</t>
  </si>
  <si>
    <t>污染减排</t>
  </si>
  <si>
    <t>生态环境监测与信息</t>
  </si>
  <si>
    <t>生态环境执法监察</t>
  </si>
  <si>
    <t>减排专项支出</t>
  </si>
  <si>
    <t>清洁生产专项支出</t>
  </si>
  <si>
    <t>其他污染减排支出</t>
  </si>
  <si>
    <t>清洁能源★</t>
  </si>
  <si>
    <t>可再生能源</t>
  </si>
  <si>
    <t>其他清洁能源支出▲</t>
  </si>
  <si>
    <t>循环经济</t>
  </si>
  <si>
    <t>能源管理事务</t>
  </si>
  <si>
    <t>能源科技装备</t>
  </si>
  <si>
    <t>能源行业管理</t>
  </si>
  <si>
    <t>能源管理</t>
  </si>
  <si>
    <t>农村电网建设</t>
  </si>
  <si>
    <t>其他能源管理事务支出</t>
  </si>
  <si>
    <t>其他节能环保支出</t>
  </si>
  <si>
    <t>城乡社区管理事务</t>
  </si>
  <si>
    <t>城管执法</t>
  </si>
  <si>
    <t>工程建设标准规范编制与监管</t>
  </si>
  <si>
    <t>工程建设管理</t>
  </si>
  <si>
    <t>市政公用行业市场监管</t>
  </si>
  <si>
    <t>住宅建设与房地产市场监管</t>
  </si>
  <si>
    <t>执业资格注册、资质审查</t>
  </si>
  <si>
    <t>其他城乡社区管理事务支出</t>
  </si>
  <si>
    <t>城乡社区规划与管理</t>
  </si>
  <si>
    <t>城乡社区公共设施</t>
  </si>
  <si>
    <t>小城镇基础设施建设</t>
  </si>
  <si>
    <t>其他城乡社区公共设施支出</t>
  </si>
  <si>
    <t>城乡社区环境卫生</t>
  </si>
  <si>
    <t>建设市场管理与监督</t>
  </si>
  <si>
    <t>其他城乡社区支出</t>
  </si>
  <si>
    <t>农业农村</t>
  </si>
  <si>
    <t>农垦运行</t>
  </si>
  <si>
    <t>科技转化与推广服务</t>
  </si>
  <si>
    <t>病虫害控制</t>
  </si>
  <si>
    <t>农产品质量安全</t>
  </si>
  <si>
    <t>执法监管</t>
  </si>
  <si>
    <t>统计监测与信息服务</t>
  </si>
  <si>
    <t>行业业务管理</t>
  </si>
  <si>
    <t>对外交流与合作</t>
  </si>
  <si>
    <t>防灾救灾</t>
  </si>
  <si>
    <t>稳定农民收入补贴</t>
  </si>
  <si>
    <t>农业结构调整补贴</t>
  </si>
  <si>
    <t>农业生产发展</t>
  </si>
  <si>
    <t>农村合作经济</t>
  </si>
  <si>
    <t>农产品加工与促销</t>
  </si>
  <si>
    <t>农村社会事业</t>
  </si>
  <si>
    <t>农业生态资源保护</t>
  </si>
  <si>
    <t>乡村道路建设</t>
  </si>
  <si>
    <t>渔业发展</t>
  </si>
  <si>
    <t>对高校毕业生到基层任职补助</t>
  </si>
  <si>
    <t>耕地建设与利用</t>
  </si>
  <si>
    <t>其他农业农村支出</t>
  </si>
  <si>
    <t>林业和草原</t>
  </si>
  <si>
    <t>事业机构</t>
  </si>
  <si>
    <t>森林资源培育</t>
  </si>
  <si>
    <t>技术推广与转化</t>
  </si>
  <si>
    <t>森林资源管理</t>
  </si>
  <si>
    <t>森林生态效益补偿</t>
  </si>
  <si>
    <t>动植物保护</t>
  </si>
  <si>
    <t>湿地保护</t>
  </si>
  <si>
    <t>执法与监督</t>
  </si>
  <si>
    <t>防沙治沙</t>
  </si>
  <si>
    <t>产业化管理</t>
  </si>
  <si>
    <t>信息管理</t>
  </si>
  <si>
    <t>林区公共支出</t>
  </si>
  <si>
    <t>贷款贴息</t>
  </si>
  <si>
    <t>林业草原防灾减灾</t>
  </si>
  <si>
    <t>草原管理</t>
  </si>
  <si>
    <t>退耕还林还草</t>
  </si>
  <si>
    <t>其他林业和草原支出</t>
  </si>
  <si>
    <t>水利</t>
  </si>
  <si>
    <t>水利行业业务管理</t>
  </si>
  <si>
    <t>水利工程建设</t>
  </si>
  <si>
    <t>水利工程运行与维护</t>
  </si>
  <si>
    <t>长江黄河等流域管理</t>
  </si>
  <si>
    <t>水利前期工作</t>
  </si>
  <si>
    <t>水行政执法监督</t>
  </si>
  <si>
    <t>水土保持</t>
  </si>
  <si>
    <t>水资源节约管理与保护</t>
  </si>
  <si>
    <t>水质监测</t>
  </si>
  <si>
    <t>水文测报</t>
  </si>
  <si>
    <t>防汛</t>
  </si>
  <si>
    <t>抗旱</t>
  </si>
  <si>
    <t>农村水利</t>
  </si>
  <si>
    <t>水利技术推广</t>
  </si>
  <si>
    <t>国际河流治理与管理</t>
  </si>
  <si>
    <t>江河湖库水系综合整治</t>
  </si>
  <si>
    <t>大中型水库移民后期扶持专项支出</t>
  </si>
  <si>
    <t>水利安全监督</t>
  </si>
  <si>
    <t>水利建设征地及移民支出</t>
  </si>
  <si>
    <t>农村供水</t>
  </si>
  <si>
    <t>南水北调工程建设</t>
  </si>
  <si>
    <t>南水北调工程管理</t>
  </si>
  <si>
    <t>其他水利支出</t>
  </si>
  <si>
    <t>巩固拓展脱贫攻坚成果衔接乡村振兴</t>
  </si>
  <si>
    <t>行政运行▼</t>
  </si>
  <si>
    <t>一般行政管理事务▼</t>
  </si>
  <si>
    <t>机关服务▼</t>
  </si>
  <si>
    <t>农村基础设施建设</t>
  </si>
  <si>
    <t>生产发展</t>
  </si>
  <si>
    <t>社会发展</t>
  </si>
  <si>
    <t>贷款奖补和贴息</t>
  </si>
  <si>
    <t>“三西”农业建设专项补助</t>
  </si>
  <si>
    <t>事业运行▼</t>
  </si>
  <si>
    <t>其他巩固拓展脱贫攻坚成果衔接乡村振兴支出</t>
  </si>
  <si>
    <t>农村综合改革</t>
  </si>
  <si>
    <t>对村级公益事业建设的补助</t>
  </si>
  <si>
    <t>国有农场办社会职能改革补助▼</t>
  </si>
  <si>
    <t>对村民委员会和村党支部的补助</t>
  </si>
  <si>
    <t>对村集体经济组织的补助</t>
  </si>
  <si>
    <t>农村综合改革示范试点补助</t>
  </si>
  <si>
    <t>其他农村综合改革支出</t>
  </si>
  <si>
    <t>普惠金融发展支出</t>
  </si>
  <si>
    <t>支持农村金融机构</t>
  </si>
  <si>
    <t>农业保险保费补贴</t>
  </si>
  <si>
    <t>创业担保贷款贴息及奖补</t>
  </si>
  <si>
    <t>补充创业担保贷款基金</t>
  </si>
  <si>
    <t>其他普惠金融发展支出</t>
  </si>
  <si>
    <t>目标价格补贴</t>
  </si>
  <si>
    <t>棉花目标价格补贴</t>
  </si>
  <si>
    <t>其他目标价格补贴</t>
  </si>
  <si>
    <t>其他农林水支出</t>
  </si>
  <si>
    <t>化解其他公益性乡村债务支出</t>
  </si>
  <si>
    <t>公路水路运输</t>
  </si>
  <si>
    <t>公路建设</t>
  </si>
  <si>
    <t>公路养护</t>
  </si>
  <si>
    <t>交通运输信息化建设</t>
  </si>
  <si>
    <t>公路和运输安全</t>
  </si>
  <si>
    <t>公路运输管理</t>
  </si>
  <si>
    <t>公路和运输技术标准化建设</t>
  </si>
  <si>
    <t>水运建设</t>
  </si>
  <si>
    <t>航道维护</t>
  </si>
  <si>
    <t>船舶检验</t>
  </si>
  <si>
    <t>救助打捞</t>
  </si>
  <si>
    <t>内河运输</t>
  </si>
  <si>
    <t>远洋运输</t>
  </si>
  <si>
    <t>海事管理</t>
  </si>
  <si>
    <t>航标事业发展支出</t>
  </si>
  <si>
    <t>水路运输管理支出</t>
  </si>
  <si>
    <t>口岸建设</t>
  </si>
  <si>
    <t>其他公路水路运输支出</t>
  </si>
  <si>
    <t>铁路运输</t>
  </si>
  <si>
    <t>铁路路网建设</t>
  </si>
  <si>
    <t>铁路还贷专项</t>
  </si>
  <si>
    <t>铁路安全</t>
  </si>
  <si>
    <t>铁路专项运输</t>
  </si>
  <si>
    <t>行业监管</t>
  </si>
  <si>
    <t>其他铁路运输支出</t>
  </si>
  <si>
    <t>民用航空运输</t>
  </si>
  <si>
    <t>机场建设</t>
  </si>
  <si>
    <t>空管系统建设</t>
  </si>
  <si>
    <t>民航还贷专项支出</t>
  </si>
  <si>
    <t>民用航空安全</t>
  </si>
  <si>
    <t>民航专项运输</t>
  </si>
  <si>
    <t>其他民用航空运输支出</t>
  </si>
  <si>
    <t>邮政业支出</t>
  </si>
  <si>
    <t>邮政普遍服务与特殊服务</t>
  </si>
  <si>
    <t>其他邮政业支出</t>
  </si>
  <si>
    <t>其他交通运输支出</t>
  </si>
  <si>
    <t>公共交通运营补助</t>
  </si>
  <si>
    <t>资源勘探开发</t>
  </si>
  <si>
    <t>煤炭勘探开采和洗选</t>
  </si>
  <si>
    <t>石油和天然气勘探开采</t>
  </si>
  <si>
    <t>黑色金属矿勘探和采选</t>
  </si>
  <si>
    <t>有色金属矿勘探和采选</t>
  </si>
  <si>
    <t>非金属矿勘探和采选</t>
  </si>
  <si>
    <t>其他资源勘探业支出</t>
  </si>
  <si>
    <t>制造业</t>
  </si>
  <si>
    <t>纺织业</t>
  </si>
  <si>
    <t>医药制造业</t>
  </si>
  <si>
    <t>非金属矿物制品业</t>
  </si>
  <si>
    <t>通信设备、计算机及其他电子设备制造业</t>
  </si>
  <si>
    <t>交通运输设备制造业</t>
  </si>
  <si>
    <t>电气机械及器材制造业</t>
  </si>
  <si>
    <t>工艺品及其他制造业</t>
  </si>
  <si>
    <t>石油加工、炼焦及核燃料加工业</t>
  </si>
  <si>
    <t>化学原料及化学制品制造业</t>
  </si>
  <si>
    <t>黑色金属冶炼及压延加工业</t>
  </si>
  <si>
    <t>有色金属冶炼及压延加工业</t>
  </si>
  <si>
    <t>其他制造业支出</t>
  </si>
  <si>
    <t>建筑业</t>
  </si>
  <si>
    <t>其他建筑业支出</t>
  </si>
  <si>
    <t>工业和信息产业★</t>
  </si>
  <si>
    <t>战备应急</t>
  </si>
  <si>
    <t>专用通信</t>
  </si>
  <si>
    <t>无线电及信息通信监管</t>
  </si>
  <si>
    <t>工程建设及运行维护</t>
  </si>
  <si>
    <t>产业发展</t>
  </si>
  <si>
    <t>其他工业和信息产业支出★</t>
  </si>
  <si>
    <t>国有资产监管</t>
  </si>
  <si>
    <t>国有企业监事会专项</t>
  </si>
  <si>
    <t>中央企业专项管理</t>
  </si>
  <si>
    <t>其他国有资产监管支出</t>
  </si>
  <si>
    <t>支持中小企业发展和管理支出</t>
  </si>
  <si>
    <t>科技型中小企业技术创新基金</t>
  </si>
  <si>
    <t>中小企业发展专项</t>
  </si>
  <si>
    <t>减免房租补贴</t>
  </si>
  <si>
    <t>其他支持中小企业发展和管理支出</t>
  </si>
  <si>
    <t>其他资源勘探工业信息等支出</t>
  </si>
  <si>
    <t>黄金事务</t>
  </si>
  <si>
    <t>技术改造支出</t>
  </si>
  <si>
    <t>中药材扶持资金支出</t>
  </si>
  <si>
    <t>重点产业振兴和技术改造项目贷款贴息</t>
  </si>
  <si>
    <t>商业流通事务</t>
  </si>
  <si>
    <t>食品流通安全补贴</t>
  </si>
  <si>
    <t>市场监测及信息管理</t>
  </si>
  <si>
    <t>民贸企业补贴</t>
  </si>
  <si>
    <t>民贸民品贷款贴息</t>
  </si>
  <si>
    <t>其他商业流通事务支出</t>
  </si>
  <si>
    <t>涉外发展服务支出</t>
  </si>
  <si>
    <t>外商投资环境建设补助资金</t>
  </si>
  <si>
    <t>其他涉外发展服务支出</t>
  </si>
  <si>
    <t>其他商业服务业等支出</t>
  </si>
  <si>
    <t>服务业基础设施建设</t>
  </si>
  <si>
    <t>金融部门行政支出</t>
  </si>
  <si>
    <t>安全防卫</t>
  </si>
  <si>
    <t>金融部门其他行政支出</t>
  </si>
  <si>
    <t>金融部门监管支出</t>
  </si>
  <si>
    <t>货币发行</t>
  </si>
  <si>
    <t>金融服务</t>
  </si>
  <si>
    <t>反假币</t>
  </si>
  <si>
    <t>重点金融机构监管</t>
  </si>
  <si>
    <t>金融稽查与案件处理</t>
  </si>
  <si>
    <t>金融行业电子化建设</t>
  </si>
  <si>
    <t>从业人员资格考试</t>
  </si>
  <si>
    <t>反洗钱</t>
  </si>
  <si>
    <t>金融部门其他监管支出</t>
  </si>
  <si>
    <t>金融发展支出</t>
  </si>
  <si>
    <t>政策性银行亏损补贴</t>
  </si>
  <si>
    <t>利息费用补贴支出</t>
  </si>
  <si>
    <t>补充资本金</t>
  </si>
  <si>
    <t>风险基金补助</t>
  </si>
  <si>
    <t>其他金融发展支出</t>
  </si>
  <si>
    <t>其他金融支出</t>
  </si>
  <si>
    <t>重点企业贷款贴息</t>
  </si>
  <si>
    <t>一般公共服务</t>
  </si>
  <si>
    <t>教育</t>
  </si>
  <si>
    <t>文化旅游体育与传媒</t>
  </si>
  <si>
    <t>卫生健康</t>
  </si>
  <si>
    <t>节能环保</t>
  </si>
  <si>
    <t>交通运输</t>
  </si>
  <si>
    <t>住房保障</t>
  </si>
  <si>
    <t>其他支出</t>
  </si>
  <si>
    <t>自然资源事务</t>
  </si>
  <si>
    <t>自然资源规划及管理</t>
  </si>
  <si>
    <t>自然资源利用与保护</t>
  </si>
  <si>
    <t>自然资源社会公益服务</t>
  </si>
  <si>
    <t>自然资源行业业务管理</t>
  </si>
  <si>
    <t>自然资源调查与确权登记</t>
  </si>
  <si>
    <t>土地资源储备支出</t>
  </si>
  <si>
    <t>地质矿产资源与环境调查</t>
  </si>
  <si>
    <t>地质勘查与矿产资源管理</t>
  </si>
  <si>
    <t>地质转产项目财政贴息</t>
  </si>
  <si>
    <t>国外风险勘查</t>
  </si>
  <si>
    <t>地质勘查基金（周转金）支出</t>
  </si>
  <si>
    <t>海域与海岛管理</t>
  </si>
  <si>
    <t>自然资源国际合作与海洋权益维护</t>
  </si>
  <si>
    <t>自然资源卫星</t>
  </si>
  <si>
    <t>极地考察</t>
  </si>
  <si>
    <t>深海调查与资源开发</t>
  </si>
  <si>
    <t>海港航标维护</t>
  </si>
  <si>
    <t>海水淡化</t>
  </si>
  <si>
    <t>无居民海岛使用金支出</t>
  </si>
  <si>
    <t>海洋战略规划与预警监测</t>
  </si>
  <si>
    <t>基础测绘与地理信息监管</t>
  </si>
  <si>
    <t>其他自然资源事务支出</t>
  </si>
  <si>
    <t>气象事务</t>
  </si>
  <si>
    <t>气象事业机构</t>
  </si>
  <si>
    <t>气象探测</t>
  </si>
  <si>
    <t>气象信息传输及管理</t>
  </si>
  <si>
    <t>气象预报预测</t>
  </si>
  <si>
    <t>气象服务</t>
  </si>
  <si>
    <t>气象装备保障维护</t>
  </si>
  <si>
    <t>气象基础设施建设与维修</t>
  </si>
  <si>
    <t>气象卫星</t>
  </si>
  <si>
    <t>气象法规与标准</t>
  </si>
  <si>
    <t>气象资金审计稽查</t>
  </si>
  <si>
    <t>其他气象事务支出</t>
  </si>
  <si>
    <t>其他自然资源海洋气象等支出</t>
  </si>
  <si>
    <t>保障性安居工程支出</t>
  </si>
  <si>
    <t>廉租住房▼</t>
  </si>
  <si>
    <t>沉陷区治理</t>
  </si>
  <si>
    <t>棚户区改造</t>
  </si>
  <si>
    <t>少数民族地区游牧民定居工程</t>
  </si>
  <si>
    <t>农村危房改造</t>
  </si>
  <si>
    <t>公共租赁住房▼</t>
  </si>
  <si>
    <t>保障性住房租金补贴▼</t>
  </si>
  <si>
    <t>老旧小区改造</t>
  </si>
  <si>
    <t>住房租赁市场发展▼</t>
  </si>
  <si>
    <t>保障性租赁住房▼</t>
  </si>
  <si>
    <t>配租型住房保障▲</t>
  </si>
  <si>
    <t>配售型保障性住房▲</t>
  </si>
  <si>
    <t>城中村改造▲</t>
  </si>
  <si>
    <t>其他保障性安居工程支出</t>
  </si>
  <si>
    <t>住房改革支出</t>
  </si>
  <si>
    <t>住房公积金</t>
  </si>
  <si>
    <t>提租补贴</t>
  </si>
  <si>
    <t>购房补贴</t>
  </si>
  <si>
    <t>城乡社区住宅</t>
  </si>
  <si>
    <t>公有住房建设和维修改造支出</t>
  </si>
  <si>
    <t>住房公积金管理</t>
  </si>
  <si>
    <t>其他城乡社区住宅支出</t>
  </si>
  <si>
    <t>粮油事务</t>
  </si>
  <si>
    <t>财务与审计支出</t>
  </si>
  <si>
    <t>信息统计</t>
  </si>
  <si>
    <t>专项业务活动</t>
  </si>
  <si>
    <t>国家粮油差价补贴</t>
  </si>
  <si>
    <t>粮食财务挂账利息补贴</t>
  </si>
  <si>
    <t>粮食财务挂账消化款</t>
  </si>
  <si>
    <t>处理陈化粮补贴</t>
  </si>
  <si>
    <t>粮食风险基金</t>
  </si>
  <si>
    <t>粮油市场调控专项资金</t>
  </si>
  <si>
    <t>设施建设</t>
  </si>
  <si>
    <t>设施安全</t>
  </si>
  <si>
    <t>物资保管体系</t>
  </si>
  <si>
    <t>其他粮油事务支出</t>
  </si>
  <si>
    <t>能源储备</t>
  </si>
  <si>
    <t>石油储备</t>
  </si>
  <si>
    <t>天然铀储备</t>
  </si>
  <si>
    <t>煤炭储备</t>
  </si>
  <si>
    <t>成品油储备</t>
  </si>
  <si>
    <t>天然气储备</t>
  </si>
  <si>
    <t>其他能源储备支出</t>
  </si>
  <si>
    <t>粮油储备</t>
  </si>
  <si>
    <t>储备粮油补贴</t>
  </si>
  <si>
    <t>储备粮油差价补贴</t>
  </si>
  <si>
    <t>储备粮（油）库建设</t>
  </si>
  <si>
    <t>最低收购价政策支出</t>
  </si>
  <si>
    <t>其他粮油储备支出</t>
  </si>
  <si>
    <t>重要商品储备</t>
  </si>
  <si>
    <t>棉花储备</t>
  </si>
  <si>
    <t>食糖储备</t>
  </si>
  <si>
    <t>肉类储备</t>
  </si>
  <si>
    <t>化肥储备</t>
  </si>
  <si>
    <t>农药储备</t>
  </si>
  <si>
    <t>边销茶储备</t>
  </si>
  <si>
    <t>羊毛储备</t>
  </si>
  <si>
    <t>医药储备</t>
  </si>
  <si>
    <t>食盐储备</t>
  </si>
  <si>
    <t>战略物资储备</t>
  </si>
  <si>
    <t>应急物资储备</t>
  </si>
  <si>
    <t>其他重要商品储备支出</t>
  </si>
  <si>
    <t>应急管理事务</t>
  </si>
  <si>
    <t>灾害风险防治</t>
  </si>
  <si>
    <t>国务院安委会专项</t>
  </si>
  <si>
    <t>安全监管</t>
  </si>
  <si>
    <t>应急救援</t>
  </si>
  <si>
    <t>应急管理</t>
  </si>
  <si>
    <t>其他应急管理支出</t>
  </si>
  <si>
    <t>消防救援事务</t>
  </si>
  <si>
    <t>消防应急救援</t>
  </si>
  <si>
    <t>其他消防救援事务支出</t>
  </si>
  <si>
    <t>矿山安全</t>
  </si>
  <si>
    <t>矿山安全监察事务</t>
  </si>
  <si>
    <t>矿山应急救援事务</t>
  </si>
  <si>
    <t>其他矿山安全支出</t>
  </si>
  <si>
    <t>地震事务</t>
  </si>
  <si>
    <t>地震监测</t>
  </si>
  <si>
    <t>地震预测预报</t>
  </si>
  <si>
    <t>地震灾害预防</t>
  </si>
  <si>
    <t>地震应急救援</t>
  </si>
  <si>
    <t>地震环境探察</t>
  </si>
  <si>
    <t>防震减灾信息管理</t>
  </si>
  <si>
    <t>防震减灾基础管理</t>
  </si>
  <si>
    <t>地震事业机构</t>
  </si>
  <si>
    <t>其他地震事务支出</t>
  </si>
  <si>
    <t>自然灾害防治</t>
  </si>
  <si>
    <t>地质灾害防治</t>
  </si>
  <si>
    <t>森林草原防灾减灾</t>
  </si>
  <si>
    <t>其他自然灾害防治支出</t>
  </si>
  <si>
    <t>自然灾害救灾及恢复重建支出</t>
  </si>
  <si>
    <t>自然灾害救灾补助</t>
  </si>
  <si>
    <t>自然灾害灾后重建补助</t>
  </si>
  <si>
    <t>其他自然灾害救灾及恢复重建支出</t>
  </si>
  <si>
    <t>其他灾害防治及应急管理支出</t>
  </si>
  <si>
    <t>地方政府一般债务付息支出</t>
  </si>
  <si>
    <t>地方政府一般债券付息支出</t>
  </si>
  <si>
    <t>地方政府向外国政府借款付息支出</t>
  </si>
  <si>
    <t>地方政府向国际组织借款付息支出</t>
  </si>
  <si>
    <t>地方政府其他一般债务付息支出</t>
  </si>
  <si>
    <t>地方政府一般债务发行费用支出</t>
  </si>
  <si>
    <t>年初预留</t>
  </si>
  <si>
    <t>县对下专项转移支付补助</t>
  </si>
  <si>
    <t>县本级一般公共预算支出</t>
  </si>
  <si>
    <t>1-5  2025年永德县县本级一般公共预算政府预算经济分类表（基本支出）</t>
  </si>
  <si>
    <t>经济科目名称</t>
  </si>
  <si>
    <t>机关工资福利支出</t>
  </si>
  <si>
    <t>工资奖金津补贴</t>
  </si>
  <si>
    <t>社会保障缴费</t>
  </si>
  <si>
    <t>其他工资福利支出</t>
  </si>
  <si>
    <t>机关商品和服务支出</t>
  </si>
  <si>
    <t xml:space="preserve">  办公经费</t>
  </si>
  <si>
    <t xml:space="preserve">  会议费</t>
  </si>
  <si>
    <t xml:space="preserve">  培训费</t>
  </si>
  <si>
    <t xml:space="preserve">  专用材料购置费</t>
  </si>
  <si>
    <t xml:space="preserve">  委托业务费  </t>
  </si>
  <si>
    <t xml:space="preserve">  公务接待费</t>
  </si>
  <si>
    <t xml:space="preserve">  因公出国（境）费用</t>
  </si>
  <si>
    <t xml:space="preserve">  公务用车运行维护费</t>
  </si>
  <si>
    <t xml:space="preserve">  维修(护)费</t>
  </si>
  <si>
    <t xml:space="preserve">  其他商品和服务支出</t>
  </si>
  <si>
    <t>机关资本性支出</t>
  </si>
  <si>
    <t xml:space="preserve">  设备购置</t>
  </si>
  <si>
    <t>对事业单位经常性补助</t>
  </si>
  <si>
    <t xml:space="preserve">  工资福利支出</t>
  </si>
  <si>
    <t xml:space="preserve">  商品和服务支出</t>
  </si>
  <si>
    <t>对事业单位资本性补助</t>
  </si>
  <si>
    <t xml:space="preserve">  资本性支出(一)</t>
  </si>
  <si>
    <t>对个人和家庭的补助</t>
  </si>
  <si>
    <t xml:space="preserve">  社会福利和救助</t>
  </si>
  <si>
    <t xml:space="preserve">  离退休费</t>
  </si>
  <si>
    <t xml:space="preserve">  其他对个人和家庭的补助</t>
  </si>
  <si>
    <t>支  出  合  计</t>
  </si>
  <si>
    <t>1-6  2025年永德县一般公共预算支出表(州（市）对下转移支付项目)</t>
  </si>
  <si>
    <t>项       目</t>
  </si>
  <si>
    <t>其中：延续项目</t>
  </si>
  <si>
    <t>其中：新增项目</t>
  </si>
  <si>
    <t>一般公共服务支出</t>
  </si>
  <si>
    <t>……</t>
  </si>
  <si>
    <t>国防支出</t>
  </si>
  <si>
    <t>公共安全支出</t>
  </si>
  <si>
    <t>教育支出</t>
  </si>
  <si>
    <t>科学技术支出</t>
  </si>
  <si>
    <t>文化旅游体育与传媒支出</t>
  </si>
  <si>
    <t>社会保障和就业支出</t>
  </si>
  <si>
    <t>卫生健康支出</t>
  </si>
  <si>
    <t>节能环保支出</t>
  </si>
  <si>
    <t>农林水支出</t>
  </si>
  <si>
    <t>交通运输支出</t>
  </si>
  <si>
    <t>资源勘探工业信息等支出</t>
  </si>
  <si>
    <t>商业服务业等支出</t>
  </si>
  <si>
    <t>金融支出</t>
  </si>
  <si>
    <t>自然资源海洋气象等支出</t>
  </si>
  <si>
    <t>住房保障支出</t>
  </si>
  <si>
    <t>粮油物资储备支出</t>
  </si>
  <si>
    <t>灾害防治及应急管理支出</t>
  </si>
  <si>
    <t>债务付息支出</t>
  </si>
  <si>
    <t>合计</t>
  </si>
  <si>
    <t>说明：自农村税费改革结束后，我县乡镇不作为一级预算管理，只作为县级一个预算单位进行管理，因此无对下转移支付，故此表数据为空。</t>
  </si>
  <si>
    <t>1-7  2025年永德县分地区税收返还和转移支付预算表</t>
  </si>
  <si>
    <t>乡（镇）</t>
  </si>
  <si>
    <t>税收返还</t>
  </si>
  <si>
    <t>转移支付</t>
  </si>
  <si>
    <t>一、提前下达数</t>
  </si>
  <si>
    <t>德党镇</t>
  </si>
  <si>
    <t xml:space="preserve"> </t>
  </si>
  <si>
    <t>永康镇</t>
  </si>
  <si>
    <t>小勐统镇</t>
  </si>
  <si>
    <t>勐板乡</t>
  </si>
  <si>
    <t>大山乡</t>
  </si>
  <si>
    <t>崇岗乡</t>
  </si>
  <si>
    <t>班卡乡</t>
  </si>
  <si>
    <t>亚练乡</t>
  </si>
  <si>
    <t>乌木龙乡</t>
  </si>
  <si>
    <t>大雪山乡</t>
  </si>
  <si>
    <t>二、预算数</t>
  </si>
  <si>
    <t>说明：自农村税费改革结束后，我县乡镇不作为一级预算管理，只作为县级一个预算单位进行管理，因此无对下转移支付和税收返还，故此表数据为空。</t>
  </si>
  <si>
    <t>1-8  2025年永德县县本级“三公”经费预算财政拨款情况统计表</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</si>
  <si>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</si>
  <si>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</si>
  <si>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</si>
  <si>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</si>
  <si>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</si>
  <si>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</si>
  <si>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</si>
  <si>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</si>
  <si>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2025年，永德县严格贯彻落实中央八项规定精神、国务院“约法三章”和党政机关过“紧日子”的要求，从严控制一般性支出，强化“三公”经费预算管理，因公出国（境）费与2024年预算数持平外，其他“三公”经费各项及总项与2024年预算数均有变化，详细分项构成情况如下：2025年，永德县“三公”经费财政拨款预算安排802万元，比2024年预算安排的1137万元减少335万元，减幅28.46%。其中：1、公务用车购置及运行费579万元，比2024年预算安排的595万元减少16万元，减幅2.69%，其中：公务用车运行费499万元，比2024年预算安排的595万元减少96万元，减幅16.13%，公务用车购置费用80万元，较2024年预算安排数增80万元，主要原因是开展工作需要，部分单位需配置专项业务用车；2、公务接待费223万元，比2024年预算安排的542万元减少319万元，减幅58.86%；3、因公出国（境）费0万元，与2024年预算安排数持平。</t>
  </si>
  <si>
    <t>2-1 2025年永德县政府性基金预算收入情况表</t>
  </si>
  <si>
    <t>1030102</t>
  </si>
  <si>
    <t>一、农网还贷资金收入</t>
  </si>
  <si>
    <t>是</t>
  </si>
  <si>
    <t>1030129</t>
  </si>
  <si>
    <t>二、国家电影事业发展专项资金收入</t>
  </si>
  <si>
    <t>1030146</t>
  </si>
  <si>
    <t>三、国有土地收益基金收入</t>
  </si>
  <si>
    <t>1030147</t>
  </si>
  <si>
    <t>四、农业土地开发资金收入</t>
  </si>
  <si>
    <t>1030148</t>
  </si>
  <si>
    <t>五、国有土地使用权出让收入</t>
  </si>
  <si>
    <t>103014801</t>
  </si>
  <si>
    <t>土地出让价款收入</t>
  </si>
  <si>
    <t>103014802</t>
  </si>
  <si>
    <t>补缴的土地价款</t>
  </si>
  <si>
    <t>103014803</t>
  </si>
  <si>
    <t>划拨土地收入</t>
  </si>
  <si>
    <t>否</t>
  </si>
  <si>
    <t>103014898</t>
  </si>
  <si>
    <t>缴纳新增建设用地土地有偿使用费</t>
  </si>
  <si>
    <t/>
  </si>
  <si>
    <t>103014899</t>
  </si>
  <si>
    <t>其他土地出让收入</t>
  </si>
  <si>
    <t>1030150</t>
  </si>
  <si>
    <t>六、大中型水库库区基金收入</t>
  </si>
  <si>
    <t>1030155</t>
  </si>
  <si>
    <t>七、彩票公益金收入</t>
  </si>
  <si>
    <t>103015501</t>
  </si>
  <si>
    <t>福利彩票公益金收入</t>
  </si>
  <si>
    <t>103015502</t>
  </si>
  <si>
    <t>体育彩票公益金收入</t>
  </si>
  <si>
    <t>1030156</t>
  </si>
  <si>
    <t>八、城市基础设施配套费收入</t>
  </si>
  <si>
    <t>1030157</t>
  </si>
  <si>
    <t>九、小型水库移民扶助基金收入</t>
  </si>
  <si>
    <t>1030158</t>
  </si>
  <si>
    <t>十、国家重大水利工程建设基金收入</t>
  </si>
  <si>
    <t>1030159</t>
  </si>
  <si>
    <t>十一、车辆通行费</t>
  </si>
  <si>
    <t>1030178</t>
  </si>
  <si>
    <t>十二、污水处理费收入</t>
  </si>
  <si>
    <t>1030180</t>
  </si>
  <si>
    <t>十三、彩票发行机构和彩票销售机构的业务费用</t>
  </si>
  <si>
    <t>十四、耕地保护考核奖惩基金收入▲</t>
  </si>
  <si>
    <t>十五、超长期特别国债财务基金收入▲</t>
  </si>
  <si>
    <t>1030199</t>
  </si>
  <si>
    <t>十六、其他政府性基金收入</t>
  </si>
  <si>
    <t>10310</t>
  </si>
  <si>
    <t>十七、专项债务对应项目专项收入</t>
  </si>
  <si>
    <t>全县政府性基金预算收入</t>
  </si>
  <si>
    <t>地方政府专项债务收入</t>
  </si>
  <si>
    <t>地方政府专项债券收入</t>
  </si>
  <si>
    <t>新增专项债券收入</t>
  </si>
  <si>
    <t>再融资专项债券收入</t>
  </si>
  <si>
    <t>置换专项债券收入</t>
  </si>
  <si>
    <t>地方政府其他专项债务收入</t>
  </si>
  <si>
    <t>政府性基金转移支付收入</t>
  </si>
  <si>
    <t>科学技术</t>
  </si>
  <si>
    <t>社会保障和就业</t>
  </si>
  <si>
    <t>城乡社区</t>
  </si>
  <si>
    <t>农林水</t>
  </si>
  <si>
    <t>资源勘探工业信息等</t>
  </si>
  <si>
    <t>自然资源海洋气象等▲</t>
  </si>
  <si>
    <t>超长期特别国债转移支付收入▲</t>
  </si>
  <si>
    <t>其他收入</t>
  </si>
  <si>
    <t>上解收入</t>
  </si>
  <si>
    <t>政府性基金上解收入</t>
  </si>
  <si>
    <t>上年结余收入</t>
  </si>
  <si>
    <t>调入资金</t>
  </si>
  <si>
    <t>偿债备付金▲</t>
  </si>
  <si>
    <t>安排超长期特别国债偿债备付金▲</t>
  </si>
  <si>
    <t>注：缴纳新增建设用地土地有偿使用费科目，反映市县政府当年按规定用土地出让收入向中央和省级政府缴纳的新增建设用地土地有偿使用费，以负收入记。</t>
  </si>
  <si>
    <t>2-2 2025年永德县政府性基金预算支出情况表</t>
  </si>
  <si>
    <t>一、教育支出▲</t>
  </si>
  <si>
    <t>类</t>
  </si>
  <si>
    <t>超长期特别国债安排的支出▲</t>
  </si>
  <si>
    <t>款</t>
  </si>
  <si>
    <t>基础教育▲</t>
  </si>
  <si>
    <t>项</t>
  </si>
  <si>
    <t>高等教育▲</t>
  </si>
  <si>
    <t>职业教育▲</t>
  </si>
  <si>
    <t>特殊教育▲</t>
  </si>
  <si>
    <t>其他教育支出▲</t>
  </si>
  <si>
    <t>二、科学技术支出▲</t>
  </si>
  <si>
    <t>基础研究▲</t>
  </si>
  <si>
    <t>应用研究▲</t>
  </si>
  <si>
    <t>技术研究与开发▲</t>
  </si>
  <si>
    <t>科技条件与服务▲</t>
  </si>
  <si>
    <t>科技重大项目▲</t>
  </si>
  <si>
    <t>其他科技支出▲</t>
  </si>
  <si>
    <t>三、文化旅游体育与传媒支出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</si>
  <si>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</si>
  <si>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</si>
  <si>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</si>
  <si>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</si>
  <si>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</si>
  <si>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</si>
  <si>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</si>
  <si>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</si>
  <si>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</si>
  <si>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</si>
  <si>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</si>
  <si>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</si>
  <si>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</si>
  <si>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</si>
  <si>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</si>
  <si>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</si>
  <si>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</si>
  <si>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</si>
  <si>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</si>
  <si>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</si>
  <si>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</si>
  <si>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</si>
  <si>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</si>
  <si>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</si>
  <si>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</si>
  <si>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</si>
  <si>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</si>
  <si>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</si>
  <si>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</si>
  <si>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</si>
  <si>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文化和旅游▲</t>
  </si>
  <si>
    <t>文物▲</t>
  </si>
  <si>
    <t>体育▲</t>
  </si>
  <si>
    <t>新闻出版电影▲</t>
  </si>
  <si>
    <t>广播电视▲</t>
  </si>
  <si>
    <t>其他文化旅游传媒与体育支出▲</t>
  </si>
  <si>
    <t>四、社会保障和就业支出▲</t>
  </si>
  <si>
    <t>养老机构及服务设施▲</t>
  </si>
  <si>
    <t>公共就业服务设施▲</t>
  </si>
  <si>
    <t>其他社会保障和就业支出▲</t>
  </si>
  <si>
    <t>五、卫生健康支出▲</t>
  </si>
  <si>
    <t>公立医院▲</t>
  </si>
  <si>
    <t>基层医疗卫生机构▲</t>
  </si>
  <si>
    <t>公共卫生机构▲</t>
  </si>
  <si>
    <t>其他卫生健康支出▲</t>
  </si>
  <si>
    <t>六、节能环保支出</t>
  </si>
  <si>
    <t>21160</t>
  </si>
  <si>
    <t>可再生能源电价附加收入安排的支出</t>
  </si>
  <si>
    <t>风力发电补助</t>
  </si>
  <si>
    <t>太阳能发电补助</t>
  </si>
  <si>
    <t>生物质能发电补助</t>
  </si>
  <si>
    <t>其他可再生能源电价附加收入安排的支出</t>
  </si>
  <si>
    <t>废弃电器电子产品处理基金支出</t>
  </si>
  <si>
    <t>回收处理费用补贴</t>
  </si>
  <si>
    <t>信息系统建设</t>
  </si>
  <si>
    <t>基金征管经费</t>
  </si>
  <si>
    <t>其他废弃电器电子产品处理基金支出</t>
  </si>
  <si>
    <t>水污染综合治理▲</t>
  </si>
  <si>
    <t>应对气候变化▲</t>
  </si>
  <si>
    <t>“三北”工程建设▲</t>
  </si>
  <si>
    <t>其他节能环保支出▲</t>
  </si>
  <si>
    <t>七、城乡社区支出</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</si>
  <si>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</si>
  <si>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</si>
  <si>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</si>
  <si>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</si>
  <si>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</si>
  <si>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</si>
  <si>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</si>
  <si>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</si>
  <si>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</si>
  <si>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</si>
  <si>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</si>
  <si>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</si>
  <si>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</si>
  <si>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</si>
  <si>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</si>
  <si>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</si>
  <si>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</si>
  <si>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</si>
  <si>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</si>
  <si>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</si>
  <si>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</si>
  <si>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</si>
  <si>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</si>
  <si>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</si>
  <si>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</si>
  <si>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</si>
  <si>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</si>
  <si>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</si>
  <si>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</si>
  <si>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</si>
  <si>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</si>
  <si>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</si>
  <si>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</si>
  <si>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</si>
  <si>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</si>
  <si>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</si>
  <si>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</si>
  <si>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</si>
  <si>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</si>
  <si>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</si>
  <si>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</si>
  <si>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</si>
  <si>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</si>
  <si>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</si>
  <si>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</si>
  <si>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</si>
  <si>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</si>
  <si>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</si>
  <si>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</si>
  <si>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</si>
  <si>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</si>
  <si>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</si>
  <si>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</si>
  <si>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污水处理费收入安排的支出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</si>
  <si>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</si>
  <si>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</si>
  <si>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</si>
  <si>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</si>
  <si>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</si>
  <si>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</si>
  <si>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</si>
  <si>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</si>
  <si>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</si>
  <si>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</si>
  <si>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</si>
  <si>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</si>
  <si>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</si>
  <si>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</si>
  <si>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</si>
  <si>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</si>
  <si>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</si>
  <si>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</si>
  <si>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</si>
  <si>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</si>
  <si>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</si>
  <si>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</si>
  <si>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</si>
  <si>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</si>
  <si>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</si>
  <si>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</si>
  <si>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</si>
  <si>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</si>
  <si>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</si>
  <si>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</si>
  <si>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</si>
  <si>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</si>
  <si>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</si>
  <si>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</si>
  <si>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</si>
  <si>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</si>
  <si>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</si>
  <si>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</si>
  <si>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</si>
  <si>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</si>
  <si>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</si>
  <si>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其他国有土地使用权出让收入对应专项债务收入安排的支出</t>
  </si>
  <si>
    <t>城乡社区公共设施▲</t>
  </si>
  <si>
    <t>其他城乡社区支出▲</t>
  </si>
  <si>
    <t>八、农林水支出</t>
  </si>
  <si>
    <t>21366</t>
  </si>
  <si>
    <t>大中型水库库区基金安排的支出</t>
  </si>
  <si>
    <t>2136601</t>
  </si>
  <si>
    <t>基础设施建设和经济发展</t>
  </si>
  <si>
    <t>2136602</t>
  </si>
  <si>
    <t>解决移民遗留问题</t>
  </si>
  <si>
    <t>2136603</t>
  </si>
  <si>
    <t>库区防护工程维护</t>
  </si>
  <si>
    <t>2136699</t>
  </si>
  <si>
    <t>其他大中型水库库区基金支出</t>
  </si>
  <si>
    <t>21367</t>
  </si>
  <si>
    <t>三峡水库库区基金支出</t>
  </si>
  <si>
    <t>2136701</t>
  </si>
  <si>
    <t>2136702</t>
  </si>
  <si>
    <t>2136703</t>
  </si>
  <si>
    <t>库区维护和管理</t>
  </si>
  <si>
    <t>2136799</t>
  </si>
  <si>
    <t>其他三峡水库库区基金支出</t>
  </si>
  <si>
    <t>21369</t>
  </si>
  <si>
    <t>国家重大水利工程建设基金安排的支出</t>
  </si>
  <si>
    <t>2136901</t>
  </si>
  <si>
    <t>2136902</t>
  </si>
  <si>
    <t>三峡后续工作</t>
  </si>
  <si>
    <t>2136903</t>
  </si>
  <si>
    <t>地方重大水利工程建设</t>
  </si>
  <si>
    <t>2136999</t>
  </si>
  <si>
    <t>其他重大水利工程建设基金支出</t>
  </si>
  <si>
    <t>大中型水库库区基金对应专项债务收入安排的支出</t>
  </si>
  <si>
    <t>其他大中型水库库区基金对应专项债务收入支出</t>
  </si>
  <si>
    <t>国家重大水利工程建设基金对应专项债务收入安排的支出</t>
  </si>
  <si>
    <t>三峡工程后续工作</t>
  </si>
  <si>
    <t>其他重大水利工程建设基金对应专项债务收入支出</t>
  </si>
  <si>
    <t>大中型水库移民后期扶持基金支出</t>
  </si>
  <si>
    <t>移民补助</t>
  </si>
  <si>
    <t>其他大中型水库移民后期扶持基金支出</t>
  </si>
  <si>
    <t>小型水库移民扶助基金安排的支出</t>
  </si>
  <si>
    <t>其他小型水库移民扶助基金支出</t>
  </si>
  <si>
    <t>小型水库移民扶助基金对应专项债务收入安排的支出</t>
  </si>
  <si>
    <t>其他小型水库移民扶助基金对应专项债务收入安排的支出</t>
  </si>
  <si>
    <t>农业农村支出▲</t>
  </si>
  <si>
    <t>水利支出▲</t>
  </si>
  <si>
    <t>其他农林水支出▲</t>
  </si>
  <si>
    <t>九、交通运输支出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</si>
  <si>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</si>
  <si>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</si>
  <si>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</si>
  <si>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</si>
  <si>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</si>
  <si>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</si>
  <si>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</si>
  <si>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</si>
  <si>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</si>
  <si>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</si>
  <si>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</si>
  <si>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</si>
  <si>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</si>
  <si>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</si>
  <si>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</si>
  <si>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</si>
  <si>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</si>
  <si>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21464</t>
  </si>
  <si>
    <t>铁路建设基金支出</t>
  </si>
  <si>
    <t>2146401</t>
  </si>
  <si>
    <t>铁路建设投资</t>
  </si>
  <si>
    <t>2146402</t>
  </si>
  <si>
    <t>购置铁路机车车辆</t>
  </si>
  <si>
    <t>2146403</t>
  </si>
  <si>
    <t>铁路还贷</t>
  </si>
  <si>
    <t>2146404</t>
  </si>
  <si>
    <t>建设项目铺底资金</t>
  </si>
  <si>
    <t>2146405</t>
  </si>
  <si>
    <t>勘测设计</t>
  </si>
  <si>
    <t>2146406</t>
  </si>
  <si>
    <t>注册资本金</t>
  </si>
  <si>
    <t>2146407</t>
  </si>
  <si>
    <t>周转资金</t>
  </si>
  <si>
    <t>2146499</t>
  </si>
  <si>
    <t>其他铁路建设基金支出</t>
  </si>
  <si>
    <t>21468</t>
  </si>
  <si>
    <t>船舶油污损害赔偿基金支出</t>
  </si>
  <si>
    <t>2146801</t>
  </si>
  <si>
    <t>应急处置费用</t>
  </si>
  <si>
    <t>2146802</t>
  </si>
  <si>
    <t>控制清除污染</t>
  </si>
  <si>
    <t>2146803</t>
  </si>
  <si>
    <t>损失补偿</t>
  </si>
  <si>
    <t>2146804</t>
  </si>
  <si>
    <t>生态恢复</t>
  </si>
  <si>
    <t>2146805</t>
  </si>
  <si>
    <t>监视监测</t>
  </si>
  <si>
    <t>2146899</t>
  </si>
  <si>
    <t>其他船舶油污损害赔偿基金支出</t>
  </si>
  <si>
    <t>21469</t>
  </si>
  <si>
    <t>民航发展基金支出</t>
  </si>
  <si>
    <t>2146901</t>
  </si>
  <si>
    <t>民航机场建设</t>
  </si>
  <si>
    <t>2146902</t>
  </si>
  <si>
    <t>2146903</t>
  </si>
  <si>
    <t>民航安全</t>
  </si>
  <si>
    <t>2146904</t>
  </si>
  <si>
    <t>航线和机场补贴</t>
  </si>
  <si>
    <t>2146906</t>
  </si>
  <si>
    <t>民航节能减排</t>
  </si>
  <si>
    <t>2146907</t>
  </si>
  <si>
    <t>通用航空发展</t>
  </si>
  <si>
    <t>2146908</t>
  </si>
  <si>
    <t>征管经费</t>
  </si>
  <si>
    <t>民航科教和信息建设</t>
  </si>
  <si>
    <t>2146999</t>
  </si>
  <si>
    <t>其他民航发展基金支出</t>
  </si>
  <si>
    <t>21470</t>
  </si>
  <si>
    <t>海南省高等级公路车辆通行附加费对应专项债务收入安排的支出</t>
  </si>
  <si>
    <t>2147001</t>
  </si>
  <si>
    <t>2147099</t>
  </si>
  <si>
    <t>其他海南省高等级公路车辆通行附加费对应专项债务收入安排的支出</t>
  </si>
  <si>
    <t>21471</t>
  </si>
  <si>
    <t>政府收费公路专项债券收入安排的支出</t>
  </si>
  <si>
    <t>2147101</t>
  </si>
  <si>
    <t>2147199</t>
  </si>
  <si>
    <t>其他政府收费公路专项债券收入安排的支出</t>
  </si>
  <si>
    <t>21472</t>
  </si>
  <si>
    <t>车辆通行费对应专项债务收入安排的支出</t>
  </si>
  <si>
    <t>公路水路运输▲</t>
  </si>
  <si>
    <t>铁路运输▲</t>
  </si>
  <si>
    <t>民用航空运输▲</t>
  </si>
  <si>
    <t>邮政业支出▲</t>
  </si>
  <si>
    <t>其他交通运输支出▲</t>
  </si>
  <si>
    <t>十、资源勘探工业信息等支出</t>
  </si>
  <si>
    <t>21562</t>
  </si>
  <si>
    <t>农网还贷资金支出</t>
  </si>
  <si>
    <t>2156202</t>
  </si>
  <si>
    <t>地方农网还贷资金支出</t>
  </si>
  <si>
    <t>2156299</t>
  </si>
  <si>
    <t>其他农网还贷资金支出</t>
  </si>
  <si>
    <t>资源勘探开发▲</t>
  </si>
  <si>
    <t>制造业▲</t>
  </si>
  <si>
    <t>工业和信息产业▲</t>
  </si>
  <si>
    <t>其他资源勘探工业信息等支出▲</t>
  </si>
  <si>
    <t>十一、自然资源海洋气象等支出▲</t>
  </si>
  <si>
    <t>耕地保护考核奖惩基金支出▲</t>
  </si>
  <si>
    <t>耕地保护▲</t>
  </si>
  <si>
    <t>补充耕地▲</t>
  </si>
  <si>
    <t>十二、住房保障支出▲</t>
  </si>
  <si>
    <t>保障性租赁住房▲</t>
  </si>
  <si>
    <t>其他住房保障支出▲</t>
  </si>
  <si>
    <t>十三、粮油物资储备支出▲</t>
  </si>
  <si>
    <t>设施建设▲</t>
  </si>
  <si>
    <t>其他粮油物资储备支出▲</t>
  </si>
  <si>
    <t>十四、灾害防治及应急管理支出▲</t>
  </si>
  <si>
    <t>自然灾害防治▲</t>
  </si>
  <si>
    <t>自然灾害恢复重建支出▲</t>
  </si>
  <si>
    <t>其他灾害防治及应急管理支出▲</t>
  </si>
  <si>
    <t>十五、其他支出</t>
  </si>
  <si>
    <t>22904</t>
  </si>
  <si>
    <t>其他政府性基金及对应专项债务收入安排的支出</t>
  </si>
  <si>
    <t>2290401</t>
  </si>
  <si>
    <t>其他政府性基金安排的支出</t>
  </si>
  <si>
    <t>2290402</t>
  </si>
  <si>
    <t>其他地方自行试点项目收益专项债券收入安排的支出</t>
  </si>
  <si>
    <t>2290403</t>
  </si>
  <si>
    <t>其他政府性基金债务收入安排的支出</t>
  </si>
  <si>
    <t>22908</t>
  </si>
  <si>
    <t>彩票发行销售机构业务费安排的支出</t>
  </si>
  <si>
    <t>2290802</t>
  </si>
  <si>
    <t>福利彩票发行机构的业务费支出</t>
  </si>
  <si>
    <t>2290803</t>
  </si>
  <si>
    <t>体育彩票发行机构的业务费支出</t>
  </si>
  <si>
    <t>2290804</t>
  </si>
  <si>
    <t>福利彩票销售机构的业务费支出</t>
  </si>
  <si>
    <t>2290805</t>
  </si>
  <si>
    <t>体育彩票销售机构的业务费支出</t>
  </si>
  <si>
    <t>2290806</t>
  </si>
  <si>
    <t>彩票兑奖周转金支出</t>
  </si>
  <si>
    <t>2290807</t>
  </si>
  <si>
    <t>彩票发行销售风险基金支出</t>
  </si>
  <si>
    <t>2290808</t>
  </si>
  <si>
    <t>彩票市场调控资金支出</t>
  </si>
  <si>
    <t>2290899</t>
  </si>
  <si>
    <t>其他彩票发行销售机构业务费安排的支出</t>
  </si>
  <si>
    <t>抗疫特别国债财务基金支出</t>
  </si>
  <si>
    <t>抗疫特别国债财务基金支出★</t>
  </si>
  <si>
    <t>超长期特别国债财务基金支出▲</t>
  </si>
  <si>
    <t>22960</t>
  </si>
  <si>
    <t>彩票公益金安排的支出</t>
  </si>
  <si>
    <t>用于补充全国社会保障基金的彩票公益金支出</t>
  </si>
  <si>
    <t>2296002</t>
  </si>
  <si>
    <t>用于社会福利的彩票公益金支出</t>
  </si>
  <si>
    <t>2296003</t>
  </si>
  <si>
    <t>用于体育事业的彩票公益金支出</t>
  </si>
  <si>
    <t>2296004</t>
  </si>
  <si>
    <t>用于教育事业的彩票公益金支出</t>
  </si>
  <si>
    <t>2296005</t>
  </si>
  <si>
    <t>用于红十字事业的彩票公益金支出</t>
  </si>
  <si>
    <t>2296006</t>
  </si>
  <si>
    <t>用于残疾人事业的彩票公益金支出</t>
  </si>
  <si>
    <t>2296010</t>
  </si>
  <si>
    <t>用于文化事业的彩票公益金支出</t>
  </si>
  <si>
    <t>2296011</t>
  </si>
  <si>
    <t>用于巩固拓展脱贫攻坚成果衔接乡村振兴的彩票公益金支出</t>
  </si>
  <si>
    <t>2296012</t>
  </si>
  <si>
    <t>用于法律援助的彩票公益金支出</t>
  </si>
  <si>
    <t>2296013</t>
  </si>
  <si>
    <t>用于城乡医疗救助的彩票公益金支出</t>
  </si>
  <si>
    <t>2296099</t>
  </si>
  <si>
    <t>用于其他社会公益事业的彩票公益金支出</t>
  </si>
  <si>
    <t>超长期特别国债安排的其他支出</t>
  </si>
  <si>
    <t>十六、债务付息支出</t>
  </si>
  <si>
    <t>地方政府专项债务付息支出</t>
  </si>
  <si>
    <t>2320401</t>
  </si>
  <si>
    <t>海南省高等级公路车辆通行附加费债务付息支出</t>
  </si>
  <si>
    <t>2320402</t>
  </si>
  <si>
    <t>港口建设费债务付息支出</t>
  </si>
  <si>
    <t>2320405</t>
  </si>
  <si>
    <t>国家电影事业发展专项资金债务付息支出</t>
  </si>
  <si>
    <t>2320411</t>
  </si>
  <si>
    <t>国有土地使用权出让金债务付息支出</t>
  </si>
  <si>
    <t>2320413</t>
  </si>
  <si>
    <t>农业土地开发资金债务付息支出</t>
  </si>
  <si>
    <t>2320414</t>
  </si>
  <si>
    <t>大中型水库库区基金债务付息支出</t>
  </si>
  <si>
    <t>2320416</t>
  </si>
  <si>
    <t>城市基础设施配套费债务付息支出</t>
  </si>
  <si>
    <t>2320417</t>
  </si>
  <si>
    <t>小型水库移民扶助基金债务付息支出</t>
  </si>
  <si>
    <t>2320418</t>
  </si>
  <si>
    <t>国家重大水利工程建设基金债务付息支出</t>
  </si>
  <si>
    <t>2320419</t>
  </si>
  <si>
    <t>车辆通行费债务付息支出</t>
  </si>
  <si>
    <t>2320420</t>
  </si>
  <si>
    <t>污水处理费债务付息支出</t>
  </si>
  <si>
    <t>2320431</t>
  </si>
  <si>
    <t>土地储备专项债券付息支出</t>
  </si>
  <si>
    <t>2320432</t>
  </si>
  <si>
    <t>政府收费公路专项债券付息支出</t>
  </si>
  <si>
    <t>2320433</t>
  </si>
  <si>
    <t>棚户区改造专项债券付息支出</t>
  </si>
  <si>
    <t>2320498</t>
  </si>
  <si>
    <t>其他地方自行试点项目收益专项债券付息支出</t>
  </si>
  <si>
    <t>2320499</t>
  </si>
  <si>
    <t>其他政府性基金债务付息支出</t>
  </si>
  <si>
    <t>十七、债务发行费用支出</t>
  </si>
  <si>
    <t>地方政府专项债务发行费用支出</t>
  </si>
  <si>
    <t>2330401</t>
  </si>
  <si>
    <t>海南省高等级公路车辆通行附加费债务发行费用支出</t>
  </si>
  <si>
    <t>2330405</t>
  </si>
  <si>
    <t>国家电影事业发展专项资金债务发行费用支出</t>
  </si>
  <si>
    <t>2330411</t>
  </si>
  <si>
    <t>国有土地使用权出让金债务发行费用支出</t>
  </si>
  <si>
    <t>2330413</t>
  </si>
  <si>
    <t>农业土地开发资金债务发行费用支出</t>
  </si>
  <si>
    <t>2330414</t>
  </si>
  <si>
    <t>大中型水库库区基金债务发行费用支出</t>
  </si>
  <si>
    <t>2330416</t>
  </si>
  <si>
    <t>城市基础设施配套费债务发行费用支出</t>
  </si>
  <si>
    <t>2330417</t>
  </si>
  <si>
    <t>小型水库移民扶助基金债务发行费用支出</t>
  </si>
  <si>
    <t>2330418</t>
  </si>
  <si>
    <t>国家重大水利工程建设基金债务发行费用支出</t>
  </si>
  <si>
    <t>2330419</t>
  </si>
  <si>
    <t>车辆通行费债务发行费用支出</t>
  </si>
  <si>
    <t>2330420</t>
  </si>
  <si>
    <t>污水处理费债务发行费用支出</t>
  </si>
  <si>
    <t>2330431</t>
  </si>
  <si>
    <t>土地储备专项债券发行费用支出</t>
  </si>
  <si>
    <t>2330432</t>
  </si>
  <si>
    <t>政府收费公路专项债券发行费用支出</t>
  </si>
  <si>
    <t>2330433</t>
  </si>
  <si>
    <t>棚户区改造专项债券发行费用支出</t>
  </si>
  <si>
    <t>2330498</t>
  </si>
  <si>
    <t>其他地方自行试点项目收益专项债务发行费用支出</t>
  </si>
  <si>
    <t>2330499</t>
  </si>
  <si>
    <t>其他政府性基金债务发行费用支出</t>
  </si>
  <si>
    <t>234</t>
  </si>
  <si>
    <t>十八、抗疫特别国债安排的支出</t>
  </si>
  <si>
    <t>23401</t>
  </si>
  <si>
    <t>基础设施建设</t>
  </si>
  <si>
    <t>2340101</t>
  </si>
  <si>
    <t>公共卫生体系建设</t>
  </si>
  <si>
    <t>2340102</t>
  </si>
  <si>
    <t>重大疫情防控救治体系建设</t>
  </si>
  <si>
    <t>2340103</t>
  </si>
  <si>
    <t>粮食安全</t>
  </si>
  <si>
    <t>2340104</t>
  </si>
  <si>
    <t>能源安全</t>
  </si>
  <si>
    <t>2340105</t>
  </si>
  <si>
    <t>应急物资保障</t>
  </si>
  <si>
    <t>2340106</t>
  </si>
  <si>
    <t>产业链改造升级</t>
  </si>
  <si>
    <t>2340107</t>
  </si>
  <si>
    <t>城镇老旧小区改造</t>
  </si>
  <si>
    <t>2340108</t>
  </si>
  <si>
    <t>生态环境治理</t>
  </si>
  <si>
    <t>2340109</t>
  </si>
  <si>
    <t>交通基础设施建设</t>
  </si>
  <si>
    <t>2340110</t>
  </si>
  <si>
    <t>市政设施建设</t>
  </si>
  <si>
    <t>2340111</t>
  </si>
  <si>
    <t>重大区域规划基础设施建设</t>
  </si>
  <si>
    <t>2340199</t>
  </si>
  <si>
    <t>其他基础设施建设</t>
  </si>
  <si>
    <t>23402</t>
  </si>
  <si>
    <t>抗疫相关支出</t>
  </si>
  <si>
    <t>2340201</t>
  </si>
  <si>
    <t>2340202</t>
  </si>
  <si>
    <t>2340203</t>
  </si>
  <si>
    <t>创业担保贷款贴息</t>
  </si>
  <si>
    <t>2340204</t>
  </si>
  <si>
    <t>援企稳岗补贴</t>
  </si>
  <si>
    <t>2340205</t>
  </si>
  <si>
    <t>困难群众基本生活补助</t>
  </si>
  <si>
    <t>2340299</t>
  </si>
  <si>
    <t>其他抗疫相关支出</t>
  </si>
  <si>
    <t>全县政府性基金预算支出</t>
  </si>
  <si>
    <t>230</t>
  </si>
  <si>
    <t>23004</t>
  </si>
  <si>
    <t>政府性基金转移支付</t>
  </si>
  <si>
    <t>2300403</t>
  </si>
  <si>
    <t>抗疫特别国债转移支付支出</t>
  </si>
  <si>
    <t>2300404</t>
  </si>
  <si>
    <t>2300405</t>
  </si>
  <si>
    <t>2300406</t>
  </si>
  <si>
    <t>2300407</t>
  </si>
  <si>
    <t>2300408</t>
  </si>
  <si>
    <t>2300409</t>
  </si>
  <si>
    <t>2300410</t>
  </si>
  <si>
    <t>2300411</t>
  </si>
  <si>
    <t>超长期特别国债转移支付支出▲</t>
  </si>
  <si>
    <t>2300499</t>
  </si>
  <si>
    <t>23006</t>
  </si>
  <si>
    <t>上解支出</t>
  </si>
  <si>
    <t>2300603</t>
  </si>
  <si>
    <t>政府性基金上解支出</t>
  </si>
  <si>
    <t>23008</t>
  </si>
  <si>
    <t>调出资金</t>
  </si>
  <si>
    <t>2300802</t>
  </si>
  <si>
    <t>政府性基金预算调出资金</t>
  </si>
  <si>
    <t>23009</t>
  </si>
  <si>
    <t>年终结余</t>
  </si>
  <si>
    <t>231</t>
  </si>
  <si>
    <t>地方政府专项债务还本支出</t>
  </si>
  <si>
    <t>通过财政资金等还本支出</t>
  </si>
  <si>
    <t>通过再融资债券还本支出</t>
  </si>
  <si>
    <t>2-3 2025年永德县县本级政府性基金预算收入情况表</t>
  </si>
  <si>
    <t>全县县本级政府性基金预算收入</t>
  </si>
  <si>
    <t>2-4 2025年永德县县本级政府性基金预算支出情况表</t>
  </si>
  <si>
    <t>全县县本级政府性基金预算支出</t>
  </si>
  <si>
    <t>2-5  2025年永德县本级政府性基金支出表(州（市）对下转移支付)</t>
  </si>
  <si>
    <t>一、文化旅游体育与传媒支出</t>
  </si>
  <si>
    <t>二、社会保障和就业支出</t>
  </si>
  <si>
    <t>三、节能环保支出</t>
  </si>
  <si>
    <t>四、城乡社区支出</t>
  </si>
  <si>
    <t>五、农林水支出</t>
  </si>
  <si>
    <t>六、交通运输支出</t>
  </si>
  <si>
    <t>七、资源勘探工业信息等支出</t>
  </si>
  <si>
    <t>八、其他支出</t>
  </si>
  <si>
    <t>九、债务付息支出</t>
  </si>
  <si>
    <t>十、债务发行费用支出</t>
  </si>
  <si>
    <t>十一、抗疫特别国债安排的支出</t>
  </si>
  <si>
    <t>本年支出小计</t>
  </si>
  <si>
    <t>3-1  2025年永德县国有资本经营收入预算情况表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</si>
  <si>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</si>
  <si>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</si>
  <si>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</si>
  <si>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</si>
  <si>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</si>
  <si>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</si>
  <si>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</si>
  <si>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</si>
  <si>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</si>
  <si>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</si>
  <si>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</si>
  <si>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</si>
  <si>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</si>
  <si>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</si>
  <si>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</si>
  <si>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</si>
  <si>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</si>
  <si>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</si>
  <si>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</si>
  <si>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</si>
  <si>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</si>
  <si>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</si>
  <si>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</si>
  <si>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</si>
  <si>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</si>
  <si>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</si>
  <si>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</si>
  <si>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</si>
  <si>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</si>
  <si>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</si>
  <si>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</si>
  <si>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</si>
  <si>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</si>
  <si>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</si>
  <si>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</si>
  <si>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全县国有资本经营收入</t>
  </si>
  <si>
    <t>上年结转</t>
  </si>
  <si>
    <t>账务调整收入</t>
  </si>
  <si>
    <t>3-2  2025年永德县国有资本经营支出预算情况表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</si>
  <si>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</si>
  <si>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</si>
  <si>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</si>
  <si>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</si>
  <si>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</si>
  <si>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</si>
  <si>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</si>
  <si>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</si>
  <si>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</si>
  <si>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</si>
  <si>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</si>
  <si>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</si>
  <si>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</si>
  <si>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</si>
  <si>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</si>
  <si>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</si>
  <si>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</si>
  <si>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</si>
  <si>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</si>
  <si>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全县国有资本经营支出</t>
  </si>
  <si>
    <t>国有资本经营预算转移支付</t>
  </si>
  <si>
    <t>结转下年</t>
  </si>
  <si>
    <t>3-3  2025年永德县县本级国有资本经营收入预算情况表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</si>
  <si>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</si>
  <si>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</si>
  <si>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</si>
  <si>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</si>
  <si>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</si>
  <si>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</si>
  <si>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</si>
  <si>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</si>
  <si>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</si>
  <si>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县本级国有资本经营收入</t>
  </si>
  <si>
    <t>3-4  2025年永德县县本级国有资本经营支出预算情况表</t>
  </si>
  <si>
    <t>项   目</t>
  </si>
  <si>
    <t xml:space="preserve">    "三供一业"移交补助支出</t>
  </si>
  <si>
    <t xml:space="preserve">   其他金融国有资本经营预算支出</t>
  </si>
  <si>
    <t>县本级国有资本经营支出</t>
  </si>
  <si>
    <t>3-5  2025年永德县县本级国有资本经营预算转移支付表（分地区）</t>
  </si>
  <si>
    <t>地  区</t>
  </si>
  <si>
    <t>预算数</t>
  </si>
  <si>
    <t>合  计</t>
  </si>
  <si>
    <t>3-6  2025年永德县县本级国有资本经营预算转移支付表（分项目）</t>
  </si>
  <si>
    <t>项目名称</t>
  </si>
  <si>
    <t>4-1  2025年永德县社会保险基金收入预算情况表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</si>
  <si>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</si>
  <si>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</si>
  <si>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</si>
  <si>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</si>
  <si>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</si>
  <si>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</si>
  <si>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</si>
  <si>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</si>
  <si>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</si>
  <si>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</si>
  <si>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</si>
  <si>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</si>
  <si>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</si>
  <si>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</si>
  <si>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</si>
  <si>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</si>
  <si>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</si>
  <si>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</si>
  <si>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2025年永德县社会保险基金支出预算情况表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</si>
  <si>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</si>
  <si>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</si>
  <si>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</si>
  <si>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</si>
  <si>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</si>
  <si>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</si>
  <si>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</si>
  <si>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</si>
  <si>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</si>
  <si>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</si>
  <si>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</si>
  <si>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</si>
  <si>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</si>
  <si>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</si>
  <si>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2025年永德县县本级社会保险基金收入预算情况表</t>
  </si>
  <si>
    <t>4-4  2025年永德县县本级社会保险基金支出预算情况表</t>
  </si>
  <si>
    <t>没有数据，省级不经办</t>
  </si>
  <si>
    <t>5-1  永德县2024年地方政府债务限额及余额预算情况表</t>
  </si>
  <si>
    <t>地   区</t>
  </si>
  <si>
    <t>2024年债务限额</t>
  </si>
  <si>
    <t>2024年债务余额预计执行数</t>
  </si>
  <si>
    <t>一般债务</t>
  </si>
  <si>
    <t>专项债务</t>
  </si>
  <si>
    <t>公  式</t>
  </si>
  <si>
    <t>A=B+C</t>
  </si>
  <si>
    <t>B</t>
  </si>
  <si>
    <t>C</t>
  </si>
  <si>
    <t>D=E+F</t>
  </si>
  <si>
    <t>E</t>
  </si>
  <si>
    <t>F</t>
  </si>
  <si>
    <t>永德县合计</t>
  </si>
  <si>
    <t xml:space="preserve">  一、永德县本级</t>
  </si>
  <si>
    <t xml:space="preserve"> 二、永德县下级合计</t>
  </si>
  <si>
    <t>注：1.本表反映上一年度本地区、本级及分地区地方政府债务限额及余额预计执行数。</t>
  </si>
  <si>
    <t xml:space="preserve">    2.本表由县级以上地方各级财政部门在本级人民代表大会批准预算后二十日内公开。</t>
  </si>
  <si>
    <t>5-2 永德县2024年地方政府一般债务余额情况表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</si>
  <si>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</si>
  <si>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</si>
  <si>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</si>
  <si>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</si>
  <si>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</si>
  <si>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</si>
  <si>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</si>
  <si>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</si>
  <si>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</si>
  <si>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</si>
  <si>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</si>
  <si>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</si>
  <si>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2024年地方政府债务限额及余额预算情况表</t>
  </si>
  <si>
    <t>5-3  永德县县本级2024年地方政府一般债务余额情况表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</si>
  <si>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</si>
  <si>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</si>
  <si>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</si>
  <si>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5-4  永德县2024年地方政府专项债务余额情况表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</si>
  <si>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</si>
  <si>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</si>
  <si>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</si>
  <si>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</si>
  <si>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</si>
  <si>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</si>
  <si>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七、2024年末地方政府专项债务余额限额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</si>
  <si>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</si>
  <si>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5-5  永德县县本级2024年地方政府专项债务余额情况表</t>
  </si>
  <si>
    <t>六、2024年地方政府专项债务新增限额</t>
  </si>
  <si>
    <t>七、2025年末地方政府专项债务余额限额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</si>
  <si>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</si>
  <si>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5-6  永德县地方政府债券发行及还本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</si>
  <si>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</si>
  <si>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</si>
  <si>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</si>
  <si>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</si>
  <si>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</si>
  <si>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</si>
  <si>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</si>
  <si>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</si>
  <si>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</si>
  <si>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</si>
  <si>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</si>
  <si>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</si>
  <si>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</si>
  <si>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</si>
  <si>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</si>
  <si>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</si>
  <si>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</si>
  <si>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</si>
  <si>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</si>
  <si>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</si>
  <si>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</si>
  <si>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</si>
  <si>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</si>
  <si>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</si>
  <si>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</si>
  <si>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</si>
  <si>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</si>
  <si>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</si>
  <si>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</si>
  <si>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</si>
  <si>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</si>
  <si>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永德县2025年地方政府债务限额提前下达情况表</t>
  </si>
  <si>
    <t>下级</t>
  </si>
  <si>
    <t>一、2024年地方政府债务限额</t>
  </si>
  <si>
    <t>其中： 一般债务限额</t>
  </si>
  <si>
    <t xml:space="preserve">       专项债务限额</t>
  </si>
  <si>
    <t>二、提前下达的2025年新增地方政府债务限额</t>
  </si>
  <si>
    <t>注：本表反映本地区及本级年初预算中列示提前下达的新增地方政府债务限额情况，由县级以上地方各级财政部门在本级人民代表大会批准预算后二十日内公开。</t>
  </si>
  <si>
    <t>5-8  永德县2025年年初新增地方政府债券资金安排表</t>
  </si>
  <si>
    <t>序号</t>
  </si>
  <si>
    <t>项目类型</t>
  </si>
  <si>
    <t>项目主管部门</t>
  </si>
  <si>
    <t>债券性质</t>
  </si>
  <si>
    <t>债券规模</t>
  </si>
  <si>
    <t>...</t>
  </si>
  <si>
    <t xml:space="preserve">
说明：2025年初永德县暂无新增地方政府债券，故此表为空表。</t>
  </si>
  <si>
    <t>注：本表反映本级当年提前下达的新增地方政府债券资金使用安排，由县级以上地方各级财政部门在本级人民代表大会批准预算后二十日内公开。</t>
  </si>
  <si>
    <t>6-1   2025年永德县县级重大政策和重点项目绩效目标表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</si>
  <si>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</si>
  <si>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</si>
  <si>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</si>
  <si>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</si>
  <si>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</si>
  <si>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</si>
  <si>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</si>
  <si>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</si>
  <si>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</si>
  <si>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</si>
  <si>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中国共产党永德县纪律检查委员会</t>
  </si>
  <si>
    <t>办案工作经费</t>
  </si>
  <si>
    <t>2025年计划在全县范围内查办党纪政务处分案件110件，市上留置案件8件，推动永德全面从严治党、党风廉政建设和反腐败斗争向纵深发展。此笔经费用于保障办案工作顺利进行，充分使用财政资金，资金支付率达100%。</t>
  </si>
  <si>
    <t>产出指标</t>
  </si>
  <si>
    <t>数量指标</t>
  </si>
  <si>
    <t>计划查办党纪政务处分案件数</t>
  </si>
  <si>
    <t>&gt;=</t>
  </si>
  <si>
    <t>110</t>
  </si>
  <si>
    <t>件</t>
  </si>
  <si>
    <t>定量指标</t>
  </si>
  <si>
    <t>计划查办市上留置案件数</t>
  </si>
  <si>
    <t>8</t>
  </si>
  <si>
    <t>质量指标</t>
  </si>
  <si>
    <t>案件查办的完成率</t>
  </si>
  <si>
    <t>95</t>
  </si>
  <si>
    <t>%</t>
  </si>
  <si>
    <t>定性指标</t>
  </si>
  <si>
    <t>预算资金执行率</t>
  </si>
  <si>
    <t>=</t>
  </si>
  <si>
    <t>100</t>
  </si>
  <si>
    <t>时效指标</t>
  </si>
  <si>
    <t>查办党纪政务处分案件的时效性</t>
  </si>
  <si>
    <t>及时性</t>
  </si>
  <si>
    <t>及时</t>
  </si>
  <si>
    <t>时效性</t>
  </si>
  <si>
    <t>查办市上留置案件的时效性</t>
  </si>
  <si>
    <t>成本指标</t>
  </si>
  <si>
    <t>经济成本指标</t>
  </si>
  <si>
    <t>&lt;=</t>
  </si>
  <si>
    <t>万元</t>
  </si>
  <si>
    <t>反映项目投入资金</t>
  </si>
  <si>
    <t>效益指标</t>
  </si>
  <si>
    <t>社会效益指标</t>
  </si>
  <si>
    <t>查办案件的能力水平</t>
  </si>
  <si>
    <t>有效提升</t>
  </si>
  <si>
    <t>等级</t>
  </si>
  <si>
    <t>对举报查办处理案件的各类问题</t>
  </si>
  <si>
    <t>有效解决</t>
  </si>
  <si>
    <t>满意度指标</t>
  </si>
  <si>
    <t>服务对象满意度指标</t>
  </si>
  <si>
    <t>对办案工作的满意率　</t>
  </si>
  <si>
    <t>办案工作的满意度</t>
  </si>
  <si>
    <t>永德县交通运输局</t>
  </si>
  <si>
    <t>农村公路日常养护县级配套专项资金</t>
  </si>
  <si>
    <t>做好地方管养省道14.257公里、县道551.237公里、乡道1310.889公里、村道954.657公里的管理养护工作，确保农村道路基础设施资产得到妥善管理，保持公路基础设施良好技术状况水平。</t>
  </si>
  <si>
    <t>省道里程</t>
  </si>
  <si>
    <t>14.257</t>
  </si>
  <si>
    <t>公里</t>
  </si>
  <si>
    <t>县道里程</t>
  </si>
  <si>
    <t>551.237</t>
  </si>
  <si>
    <t>管养农村公路426条2622.272公里，其中：地方管养省道1条14.257公里、县道20条563.037公里、乡道143条1310.889公里、村道262条734.089公里以及地方管养桥梁（共计3452.68延米）。</t>
  </si>
  <si>
    <t>乡道里程</t>
  </si>
  <si>
    <t>1310.889</t>
  </si>
  <si>
    <t>村道里程</t>
  </si>
  <si>
    <t>450.22</t>
  </si>
  <si>
    <t>管养村道里程</t>
  </si>
  <si>
    <t>资金使用合规性</t>
  </si>
  <si>
    <t>省级配套资金占40%、市级配套资金占20% 、县级配套资金占20%。按此计算：县级财政承担528万元并纳入县财政预算。</t>
  </si>
  <si>
    <t>按期完成投资</t>
  </si>
  <si>
    <t>通过本项目的实施，加大对口资金投入，能加强永德县农村道路基础设施养护工作，有效调动养护工作积极性，促进永德县农村公路日常养护工作的良性发展，进一步巩固拓展提升脱贫攻坚成果。</t>
  </si>
  <si>
    <t>地方管养国道、省道、县道、乡道、村道</t>
  </si>
  <si>
    <t>10000元/年/公里、5000元/年/公里、3000元/年</t>
  </si>
  <si>
    <t>万元/公里</t>
  </si>
  <si>
    <t>地方管养国道、省道、县道10000元/年/公里；地方管养乡道5000元/年/公里；地方管养村道3000元/年/公里。</t>
  </si>
  <si>
    <t>经济效益指标</t>
  </si>
  <si>
    <t>对经济发展的促进作用明显</t>
  </si>
  <si>
    <t>明显</t>
  </si>
  <si>
    <t>基本公共服务水平提升；公路安全水平提升</t>
  </si>
  <si>
    <t>提升</t>
  </si>
  <si>
    <t>生态效益指标</t>
  </si>
  <si>
    <t>交通建设符合环评审批要求</t>
  </si>
  <si>
    <t>符合</t>
  </si>
  <si>
    <t>可持续影响指标</t>
  </si>
  <si>
    <t>项目100%适应未来一定时期内交通需求</t>
  </si>
  <si>
    <t>改善通行服务水平群众满意度≥80%。</t>
  </si>
  <si>
    <t>永德县民政局</t>
  </si>
  <si>
    <t xml:space="preserve"> 农村最低生活保障补助资金</t>
  </si>
  <si>
    <t xml:space="preserve"> 中央和省级补助85％，市级补助1.5％，县级财政承担13.5％。2025年按每月在册人数不低于28849人，年人均补助水平达3696元；达到更好发挥最低生活保障制度在保障困难群众基本生活、兜底保障的重要作用，巩固拓展脱贫攻坚成果。</t>
  </si>
  <si>
    <t>获补对象数</t>
  </si>
  <si>
    <t>28849</t>
  </si>
  <si>
    <t>人</t>
  </si>
  <si>
    <t>反映获补助人员的数量情况</t>
  </si>
  <si>
    <t>政策宣传次数</t>
  </si>
  <si>
    <t>5</t>
  </si>
  <si>
    <t>次</t>
  </si>
  <si>
    <t>反映补助政策的宣传力度情况。即通过门户网站、报刊、通信、电视、户外广告等对补助政策进行宣传的次数。</t>
  </si>
  <si>
    <t>获补对象准确率</t>
  </si>
  <si>
    <t>反映获补助对象认定的准确性情况。
获补对象准确率=抽检符合标准的补助对象数/抽检实际补助对象数*100%</t>
  </si>
  <si>
    <t>补助社会化发放率</t>
  </si>
  <si>
    <t>反映补助资金社会化发放的比例情况。补助社会化发放率=采用社会化发放的补助资金数/发放补助资金总额*100%发放资金总额*100%</t>
  </si>
  <si>
    <t>补助事项公示度</t>
  </si>
  <si>
    <t>反映补助事项在特定办事大厅、官网、媒体或其他渠道按规定进行公示的情况。补助事项公示度=按规定公布事项/按规定应公布事项*100%</t>
  </si>
  <si>
    <t>元</t>
  </si>
  <si>
    <t>政策知晓率</t>
  </si>
  <si>
    <t>反映群众对补助政策知晓情况。</t>
  </si>
  <si>
    <t>反映补助对象等社会公众满意度情况。</t>
  </si>
  <si>
    <t>永德县城市管理综合行政执法局</t>
  </si>
  <si>
    <t xml:space="preserve">  德党永康两城环卫一体市场化运作服务专项经费</t>
  </si>
  <si>
    <t>以科学发展观为统领，以改善城镇和农村卫生条件和人居环境为目标，坚持以人为本和“生态、环保”原则，借鉴外地环卫工作市场化运作模式，按照以“服务养服务，以环卫促环卫”的工作思路，进一步理顺管理体制，创新管理机制，降低运行成本，建立优质高效、运转协调、管理规范、保障有力的城市环境卫生管理服务体系，建立“统一收集、统一清运、集中处理、资源化利用”的城乡生活垃圾处理新体系，努力创造环境优美、人际和谐的居住环境，不断提升城市品位，推进城市化进程，全面促进全县经济社会实现更好更快发展。进一步创新城市环境卫生管理机制，实现环境卫生“管理科学化、保障法制化、服务社会化、运作市场化”的目的，不断提升城市形象，努力改善人居环境，把城区建设成为环境优美、秩序良好、服务优质的“三优”文明城市。1.完成清扫保洁面积858822.94㎡，县城清扫单价10.3元/㎡，永康清扫单价9.9元/㎡，年总价875.66万元；2.绿化养护面积94972.84㎡，县城单价14.1元/㎡，永康7.9元/㎡，县城行道树2299棵、永康行道树800棵，单价11.8元/棵/年,县城鲜花11596.65㎡单价29.8元，绿化总价170.59万元；3.市政照明设施维修维护36.40万元/年；4.公共卫生间17座，单价4.5万元/年，年总价76.5万元。5.市政道路广场、人工河、观赏鱼、小广告清理、绿化设备等管护29.8万元/年；6.县城下水道维修维护费7.95万元/年；7.生活垃圾处理厂、中转站运营163.5万元/年；8.路面、健康步道清洗、扫水降尘等14.5万元/年；9.重大节假日等44.3万元/年；10洗手台管护24座14.28万元/年；11.环保污染检测费41.95万元/年；12.渗滤液处理检测费5.40万元/年；12.地漏、窨井盖维修更换6.1万元/年。两城环卫一体化服务费总价1486.94万元。</t>
  </si>
  <si>
    <t>日处理垃圾数量</t>
  </si>
  <si>
    <t>95.24</t>
  </si>
  <si>
    <t>吨</t>
  </si>
  <si>
    <t>反映日处理垃圾情况</t>
  </si>
  <si>
    <t>城市道路的清扫次数</t>
  </si>
  <si>
    <t>3</t>
  </si>
  <si>
    <t>反映清扫时间每天清晨7点半以前、中午1-2点、下午6-7点分时段完成三次大扫，全日巡回保洁时间不低于14小时，不留卫生死角。</t>
  </si>
  <si>
    <t>垃圾日收集次数</t>
  </si>
  <si>
    <t>垃圾每日收集不少于3次</t>
  </si>
  <si>
    <t>环卫设施建设处理率</t>
  </si>
  <si>
    <t>生活垃圾中转站、垃圾处理厂、垃圾分类处理≥100%</t>
  </si>
  <si>
    <t>道路清扫保洁作业要求和标准达标率</t>
  </si>
  <si>
    <t>98</t>
  </si>
  <si>
    <t>清扫保洁范围为车行道、人行道、广场以及其他市政设施等，做到“九无”（即基本无果皮、纸屑塑膜、烟蒂、痰迹、污水、垃圾堆积、动物尸体、小广告、泥沙砖瓦石块）、“九净”（即人行道净、车行道净、边角街沿净、花台内外净、隔离栏净、下水道口净、树穴净、果皮（垃圾）箱净、草坪净），不能出现市政道路（街巷）清扫保洁空白或未落实地段。</t>
  </si>
  <si>
    <t>垃圾箱、果皮箱干净率</t>
  </si>
  <si>
    <t>垃圾箱、果皮箱完好率在98%以上，干净清爽，内无积渣，外无污垢，及时清掏干净。</t>
  </si>
  <si>
    <t>生活垃圾收集清运作业质量标准</t>
  </si>
  <si>
    <t>达到日产日清</t>
  </si>
  <si>
    <t>1.生活垃圾收集：日产日清，无堆积；垃圾收集容器整洁、密闭完好，无散落垃圾和积留污水，无恶臭，基本无蚊蝇。</t>
  </si>
  <si>
    <t>考核及时性</t>
  </si>
  <si>
    <t>反映对项目考核的及时性</t>
  </si>
  <si>
    <t>1486.92</t>
  </si>
  <si>
    <t>反映两城环卫一体化运行服务费成本</t>
  </si>
  <si>
    <t>提升两城环境卫生干净率</t>
  </si>
  <si>
    <t>反映两城环境卫生洁净率</t>
  </si>
  <si>
    <t>县城建成区绿化</t>
  </si>
  <si>
    <t>38</t>
  </si>
  <si>
    <t>反映县城建成区绿化覆盖率情况</t>
  </si>
  <si>
    <t>道路绿化普及率</t>
  </si>
  <si>
    <t>反映道路绿化普及率情况</t>
  </si>
  <si>
    <t>群众满意度</t>
  </si>
  <si>
    <t>创建 干净整洁文明的卫生环境，使群众满意率达≥90%</t>
  </si>
  <si>
    <t>6-2  重点工作情况解释说明汇总表</t>
  </si>
  <si>
    <t>重点工作</t>
  </si>
  <si>
    <t>2025年工作重点及工作情况</t>
  </si>
  <si>
    <t>2025年，永德县预计2025年上级转移支付补助收入198736万元，其中：一般公共预算收入197233万元，政府性基金收入1500万元， 国有资本经营预算补助收入3万元，具体如下：
        一、一般公共预算补助收入情况：
        1.返还性补助收入2431万元；
        2.一般性转移支付补助收入185502万元；
        3.专项转移支付补助收入9300万元；
        二、政府性基金预算补助收入1500万元；   
        三、国有资本经营预算补助收入3万元；
        四、对下转移支付情况
    永德县下设7个乡3镇，实行乡财县管后，县区一级已为财政管理未级，乡（镇）资金在支付中作为县区本级资金支付，无对下转移支付资金。</t>
  </si>
  <si>
    <t>举借债务</t>
  </si>
  <si>
    <t>2025年，全县将继续全力抓好政府性债务管理，严守政府债务风险底线。一是强化债务风险意识，落实还本付息责任，确保按时足额偿还2025年到期政府债券本息资金。二是规范化解存量债务，加强政府债务管控，严禁一切违法违规举债项目和行为。三是加快专项债券审计查出问题整改工作，进一步加强专项债券“借、用、管、还”管理工作，提高债券资金管理水平。</t>
  </si>
  <si>
    <t>预算绩效</t>
  </si>
  <si>
    <t>2025年，县财政将继续推动绩效管理提质增效。一是继续完善制度建设。完善绩效管理工作、考核、问责机制，健全分行业分领域分层次的核心绩效指标和标准体系。二是做好事前绩效评估。抓好项目入库管理，严把项目安排关口，预算安排的项目必须进行事前绩效评估。三是全面开展绩效管理。全面开展评价工作，对所有预算安排的财政资金和部门整体支出开展绩效评价，促进绩效管理与预算管理的有机结合。四是强化绩效结果应用。统筹考虑预算单位上年度预算执行、财政存量资金规模等情况，在编制项目支出时，对上年执行进度慢、存量资金规模大的预算单位，适当压缩年初预算项目个数或资金安排额度。对上年度绩效低或无绩效的项目，相应削减或取消当年项目支出安排。五是加强绩效管理意识和理念。进一步加大宣传培训力度，积极提升各级、各部门对财政资金绩效评价重要性的认识，将绩效管理理念贯穿于财政资金使用全过程。六是加大绩效信息公开力度，推动绩效目标、绩效评价结果向社会公开。</t>
  </si>
  <si>
    <t>三保</t>
  </si>
  <si>
    <t>三保支付保障措施：一是全力培植财源，不断优化支出结构。认真研究财政促进经济增长的政策措施，关注烟草、糖业等重点税源企业的生产经营情况，持续培植财源、扩大财源总量，不断优化支出结构。二是积极争取上级补助。做好项目的争取和储备，积极与发改等部门及上级对接沟通，全力以赴争取项目和资金，尤其是一般性转移支付、可用于“三保”的共同事权转移支付和专项转移支付，着力保障“三保”支出。三是盘活存量资金及闲置国有资源资产。对全县各单位结转结余资金进行全面清理，对符合要求的存量资金进行收回统筹用于“三保”支出，形成常态化。理清资产清单，积极谋划沟通，多部门配合完成相关资产处置，力争实现全年收入按时入库，实发挥财政资金效益。四是足额安排“三保”预算，将“三保”足额纳入预算，不留硬缺口，坚持“三保”支出在财政支出中的优先顺序。五是全面加强财政库款管理。统筹安排各项财政收支，建立库款调配机制，保持合理的库款规模用于保障“三保”支付。</t>
  </si>
  <si>
    <t>“六稳”“六保”</t>
  </si>
  <si>
    <t>认真贯彻落实中央、省、市有关精神，狠抓收入管理，分离落实年初制定的收入计划，优化财政收支结构，大力压缩一般性支出，保障重点领域、重点支出需要，全面抓好“六稳”、全面落实“六保”，积极挖掘财政收入，培植财源，落实政策，盘活资金，力保“三保”工作落实，强化绩效监督。</t>
  </si>
  <si>
    <t>直达资金</t>
  </si>
  <si>
    <t>一是严格按照直达资金管理办法要求，管好、用好直达资金，切实发挥资金使用效益。二是加强直达资金监督检查，及时追踪问效；根据直达资金监督检查办法相关要求，加大监督检查力度，确保数据真实、流向明确。三是优化支出结构，全力保障直达资金及时拨付；根据上级库款调度情况及直达资金专项调度情况安排直达资金的支付，全力确保直达资金及时拨付，明确主体责任，督促部门加快项目实施进度。四是压实直达资金监控平台填报责任，确保直达资金监控有序开展；按上级要求规范设置项目名称，规范填报项目基本情况，及时进行资金分配下达，将资金拨付情况及时同步导入监控系统，做好上年结转直达资金的监控工作，督促相关预算单位抓紧开展项目，加快支付进度。</t>
  </si>
  <si>
    <t>7-1  空表说明</t>
  </si>
  <si>
    <t>空表</t>
  </si>
  <si>
    <t>说明</t>
  </si>
  <si>
    <t>表1-6</t>
  </si>
  <si>
    <t>自农村税费改革结束后，我县乡镇不作为一级预算管理，只作为县级一个预算单位进行管理，因此无对下转移支付，故此表数据为空。</t>
  </si>
  <si>
    <t>表1-7</t>
  </si>
  <si>
    <t>自农村税费改革结束后，我县乡镇不作为一级预算管理，只作为县级一个预算单位进行管理，因此无对下转移支付和税收返还，故此表数据为空。</t>
  </si>
  <si>
    <t>表2-5</t>
  </si>
  <si>
    <t>表3-5</t>
  </si>
  <si>
    <t>表3-6</t>
  </si>
  <si>
    <t>表5-8</t>
  </si>
  <si>
    <t>说明：2025年初永德县暂无新增地方政府债券，故此表为空表。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</si>
</sst>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3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mm\.dd"/>
    <numFmt numFmtId="177" formatCode="_-&quot;$&quot;\ * #,##0_-;_-&quot;$&quot;\ * #,##0\-;_-&quot;$&quot;\ * &quot;-&quot;_-;_-@_-"/>
    <numFmt numFmtId="178" formatCode="_-&quot;$&quot;\ * #,##0.00_-;_-&quot;$&quot;\ * #,##0.00\-;_-&quot;$&quot;\ * &quot;-&quot;??_-;_-@_-"/>
    <numFmt numFmtId="179" formatCode="&quot;$&quot;#,##0_);[Red]\(&quot;$&quot;#,##0\)"/>
    <numFmt numFmtId="180" formatCode="_-* #,##0.00_-;\-* #,##0.00_-;_-* &quot;-&quot;??_-;_-@_-"/>
    <numFmt numFmtId="181" formatCode="_(* #,##0_);_(* \(#,##0\);_(* &quot;-&quot;_);_(@_)"/>
    <numFmt numFmtId="182" formatCode="&quot;$&quot;#,##0.00_);[Red]\(&quot;$&quot;#,##0.00\)"/>
    <numFmt numFmtId="183" formatCode="#,##0;\(#,##0\)"/>
    <numFmt numFmtId="184" formatCode="#,##0.0_);\(#,##0.0\)"/>
    <numFmt numFmtId="185" formatCode="\$#,##0.00;\(\$#,##0.00\)"/>
    <numFmt numFmtId="186" formatCode="_(&quot;$&quot;* #,##0.00_);_(&quot;$&quot;* \(#,##0.00\);_(&quot;$&quot;* &quot;-&quot;??_);_(@_)"/>
    <numFmt numFmtId="187" formatCode="_-* #,##0_-;\-* #,##0_-;_-* &quot;-&quot;_-;_-@_-"/>
    <numFmt numFmtId="188" formatCode="&quot;$&quot;\ #,##0_-;[Red]&quot;$&quot;\ #,##0\-"/>
    <numFmt numFmtId="189" formatCode="&quot;$&quot;\ #,##0.00_-;[Red]&quot;$&quot;\ #,##0.00\-"/>
    <numFmt numFmtId="190" formatCode="#\ ??/??"/>
    <numFmt numFmtId="191" formatCode="_(&quot;$&quot;* #,##0_);_(&quot;$&quot;* \(#,##0\);_(&quot;$&quot;* &quot;-&quot;_);_(@_)"/>
    <numFmt numFmtId="192" formatCode="_(* #,##0.00_);_(* \(#,##0.00\);_(* &quot;-&quot;??_);_(@_)"/>
    <numFmt numFmtId="193" formatCode="\$#,##0;\(\$#,##0\)"/>
    <numFmt numFmtId="194" formatCode="#,##0.000000"/>
    <numFmt numFmtId="195" formatCode="0.00_ "/>
    <numFmt numFmtId="196" formatCode="0\.0,&quot;0&quot;"/>
    <numFmt numFmtId="197" formatCode="0.0"/>
    <numFmt numFmtId="198" formatCode="#,##0_ ;[Red]\-#,##0\ "/>
    <numFmt numFmtId="199" formatCode="#,##0_ "/>
    <numFmt numFmtId="200" formatCode="0.0%"/>
    <numFmt numFmtId="201" formatCode="#,##0.00_);[Red]\(#,##0.00\)"/>
    <numFmt numFmtId="202" formatCode="0_ "/>
  </numFmts>
  <fonts count="135">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2"/>
      <name val="宋体"/>
      <charset val="134"/>
      <scheme val="minor"/>
    </font>
    <font>
      <sz val="10"/>
      <name val="宋体"/>
      <charset val="134"/>
    </font>
    <font>
      <b/>
      <sz val="10"/>
      <name val="宋体"/>
      <charset val="134"/>
    </font>
    <font>
      <sz val="20"/>
      <color indexed="8"/>
      <name val="方正小标宋简体"/>
      <charset val="134"/>
    </font>
    <font>
      <b/>
      <sz val="14"/>
      <color indexed="8"/>
      <name val="宋体"/>
      <charset val="134"/>
    </font>
    <font>
      <sz val="10"/>
      <color indexed="8"/>
      <name val="宋体"/>
      <charset val="134"/>
    </font>
    <font>
      <b/>
      <sz val="10"/>
      <color indexed="8"/>
      <name val="宋体"/>
      <charset val="134"/>
      <scheme val="minor"/>
    </font>
    <font>
      <sz val="10"/>
      <color indexed="8"/>
      <name val="宋体"/>
      <charset val="134"/>
      <scheme val="minor"/>
    </font>
    <font>
      <sz val="10"/>
      <color rgb="FF000000"/>
      <name val="宋体"/>
      <charset val="134"/>
      <scheme val="minor"/>
    </font>
    <font>
      <sz val="10"/>
      <name val="宋体"/>
      <charset val="1"/>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b/>
      <sz val="12"/>
      <name val="SimSun"/>
      <charset val="134"/>
    </font>
    <font>
      <sz val="12"/>
      <name val="SimSun"/>
      <charset val="134"/>
    </font>
    <font>
      <sz val="9"/>
      <name val="SimSun"/>
      <charset val="134"/>
    </font>
    <font>
      <sz val="14"/>
      <color indexed="8"/>
      <name val="宋体"/>
      <charset val="134"/>
    </font>
    <font>
      <sz val="12"/>
      <color indexed="8"/>
      <name val="宋体"/>
      <charset val="134"/>
    </font>
    <font>
      <b/>
      <sz val="14"/>
      <name val="宋体"/>
      <charset val="134"/>
    </font>
    <font>
      <sz val="14"/>
      <name val="宋体"/>
      <charset val="134"/>
    </font>
    <font>
      <sz val="12"/>
      <name val="宋体"/>
      <charset val="134"/>
    </font>
    <font>
      <sz val="9"/>
      <color rgb="FF000000"/>
      <name val="微软雅黑"/>
      <charset val="134"/>
    </font>
    <font>
      <sz val="14"/>
      <name val="MS Serif"/>
      <charset val="134"/>
    </font>
    <font>
      <sz val="14"/>
      <name val="宋体"/>
      <charset val="134"/>
      <scheme val="minor"/>
    </font>
    <font>
      <sz val="14"/>
      <name val="Times New Roman"/>
      <charset val="134"/>
    </font>
    <font>
      <b/>
      <sz val="20"/>
      <name val="方正小标宋简体"/>
      <charset val="134"/>
    </font>
    <font>
      <sz val="11"/>
      <name val="宋体"/>
      <charset val="134"/>
    </font>
    <font>
      <sz val="20"/>
      <color rgb="FF000000"/>
      <name val="方正小标宋简体"/>
      <charset val="134"/>
    </font>
    <font>
      <b/>
      <sz val="12"/>
      <name val="宋体"/>
      <charset val="134"/>
    </font>
    <font>
      <sz val="16"/>
      <name val="宋体"/>
      <charset val="134"/>
    </font>
    <font>
      <sz val="16"/>
      <color indexed="8"/>
      <name val="方正小标宋简体"/>
      <charset val="134"/>
    </font>
    <font>
      <sz val="16"/>
      <color indexed="8"/>
      <name val="宋体"/>
      <charset val="134"/>
    </font>
    <font>
      <b/>
      <sz val="16"/>
      <name val="宋体"/>
      <charset val="134"/>
    </font>
    <font>
      <sz val="14"/>
      <color rgb="FF000000"/>
      <name val="宋体"/>
      <charset val="134"/>
    </font>
    <font>
      <sz val="14"/>
      <color theme="1"/>
      <name val="宋体"/>
      <charset val="134"/>
    </font>
    <font>
      <sz val="20"/>
      <color indexed="8"/>
      <name val="华文中宋"/>
      <charset val="134"/>
    </font>
    <font>
      <b/>
      <sz val="11"/>
      <name val="宋体"/>
      <charset val="134"/>
    </font>
    <font>
      <sz val="14"/>
      <color theme="1"/>
      <name val="宋体"/>
      <charset val="134"/>
      <scheme val="minor"/>
    </font>
    <font>
      <sz val="20"/>
      <color indexed="8"/>
      <name val="宋体"/>
      <charset val="134"/>
    </font>
    <font>
      <sz val="18"/>
      <color indexed="8"/>
      <name val="方正小标宋简体"/>
      <charset val="134"/>
    </font>
    <font>
      <b/>
      <sz val="11"/>
      <color indexed="8"/>
      <name val="宋体"/>
      <charset val="134"/>
    </font>
    <font>
      <sz val="20"/>
      <color theme="1"/>
      <name val="方正小标宋简体"/>
      <charset val="134"/>
    </font>
    <font>
      <b/>
      <sz val="14"/>
      <name val="黑体"/>
      <charset val="134"/>
    </font>
    <font>
      <sz val="14"/>
      <color indexed="9"/>
      <name val="宋体"/>
      <charset val="134"/>
    </font>
    <font>
      <sz val="12"/>
      <name val="仿宋_GB2312"/>
      <charset val="134"/>
    </font>
    <font>
      <sz val="20"/>
      <color theme="1"/>
      <name val="方正小标宋_GBK"/>
      <charset val="134"/>
    </font>
    <font>
      <sz val="12"/>
      <color theme="1"/>
      <name val="宋体"/>
      <charset val="134"/>
      <scheme val="minor"/>
    </font>
    <font>
      <sz val="14"/>
      <name val="Arial"/>
      <charset val="134"/>
    </font>
    <font>
      <b/>
      <sz val="18"/>
      <color indexed="8"/>
      <name val="方正小标宋简体"/>
      <charset val="134"/>
    </font>
    <font>
      <b/>
      <sz val="14"/>
      <name val="Arial"/>
      <charset val="134"/>
    </font>
    <font>
      <b/>
      <sz val="14"/>
      <color theme="1"/>
      <name val="宋体"/>
      <charset val="134"/>
    </font>
    <font>
      <sz val="12"/>
      <color rgb="FFFF000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9"/>
      <name val="宋体"/>
      <charset val="134"/>
    </font>
    <font>
      <sz val="11"/>
      <color indexed="20"/>
      <name val="宋体"/>
      <charset val="134"/>
    </font>
    <font>
      <b/>
      <sz val="12"/>
      <name val="Arial"/>
      <charset val="134"/>
    </font>
    <font>
      <sz val="11"/>
      <color indexed="17"/>
      <name val="宋体"/>
      <charset val="134"/>
    </font>
    <font>
      <sz val="8"/>
      <name val="Arial"/>
      <charset val="134"/>
    </font>
    <font>
      <sz val="10"/>
      <name val="Arial"/>
      <charset val="134"/>
    </font>
    <font>
      <sz val="12"/>
      <color indexed="17"/>
      <name val="宋体"/>
      <charset val="134"/>
    </font>
    <font>
      <u/>
      <sz val="12"/>
      <color indexed="12"/>
      <name val="宋体"/>
      <charset val="134"/>
    </font>
    <font>
      <b/>
      <sz val="11"/>
      <color indexed="56"/>
      <name val="宋体"/>
      <charset val="134"/>
    </font>
    <font>
      <sz val="10"/>
      <name val="Geneva"/>
      <charset val="134"/>
    </font>
    <font>
      <sz val="11"/>
      <color indexed="10"/>
      <name val="宋体"/>
      <charset val="134"/>
    </font>
    <font>
      <b/>
      <sz val="10"/>
      <name val="MS Sans Serif"/>
      <charset val="134"/>
    </font>
    <font>
      <sz val="11"/>
      <color indexed="62"/>
      <name val="宋体"/>
      <charset val="134"/>
    </font>
    <font>
      <sz val="12"/>
      <color indexed="20"/>
      <name val="宋体"/>
      <charset val="134"/>
    </font>
    <font>
      <sz val="12"/>
      <name val="Times New Roman"/>
      <charset val="134"/>
    </font>
    <font>
      <b/>
      <sz val="11"/>
      <color indexed="9"/>
      <name val="宋体"/>
      <charset val="134"/>
    </font>
    <font>
      <sz val="11"/>
      <color indexed="9"/>
      <name val="宋体"/>
      <charset val="134"/>
    </font>
    <font>
      <b/>
      <sz val="18"/>
      <color indexed="56"/>
      <name val="宋体"/>
      <charset val="134"/>
    </font>
    <font>
      <b/>
      <sz val="15"/>
      <color indexed="54"/>
      <name val="宋体"/>
      <charset val="134"/>
    </font>
    <font>
      <b/>
      <sz val="15"/>
      <color indexed="56"/>
      <name val="宋体"/>
      <charset val="134"/>
    </font>
    <font>
      <b/>
      <sz val="11"/>
      <color indexed="63"/>
      <name val="宋体"/>
      <charset val="134"/>
    </font>
    <font>
      <sz val="10"/>
      <name val="楷体"/>
      <charset val="134"/>
    </font>
    <font>
      <sz val="10"/>
      <name val="Helv"/>
      <charset val="134"/>
    </font>
    <font>
      <i/>
      <sz val="11"/>
      <color indexed="23"/>
      <name val="宋体"/>
      <charset val="134"/>
    </font>
    <font>
      <b/>
      <sz val="13"/>
      <color indexed="56"/>
      <name val="宋体"/>
      <charset val="134"/>
    </font>
    <font>
      <sz val="10"/>
      <name val="仿宋_GB2312"/>
      <charset val="134"/>
    </font>
    <font>
      <sz val="7"/>
      <name val="Small Fonts"/>
      <charset val="134"/>
    </font>
    <font>
      <b/>
      <sz val="8"/>
      <color indexed="9"/>
      <name val="宋体"/>
      <charset val="134"/>
    </font>
    <font>
      <sz val="12"/>
      <color indexed="16"/>
      <name val="宋体"/>
      <charset val="134"/>
    </font>
    <font>
      <sz val="11"/>
      <color indexed="60"/>
      <name val="宋体"/>
      <charset val="134"/>
    </font>
    <font>
      <b/>
      <sz val="11"/>
      <color indexed="54"/>
      <name val="宋体"/>
      <charset val="134"/>
    </font>
    <font>
      <sz val="11"/>
      <color indexed="52"/>
      <name val="宋体"/>
      <charset val="134"/>
    </font>
    <font>
      <b/>
      <sz val="12"/>
      <color indexed="8"/>
      <name val="宋体"/>
      <charset val="134"/>
    </font>
    <font>
      <b/>
      <sz val="10"/>
      <name val="Tms Rmn"/>
      <charset val="134"/>
    </font>
    <font>
      <b/>
      <sz val="14"/>
      <name val="楷体"/>
      <charset val="134"/>
    </font>
    <font>
      <u/>
      <sz val="11"/>
      <color indexed="52"/>
      <name val="宋体"/>
      <charset val="134"/>
    </font>
    <font>
      <b/>
      <sz val="11"/>
      <color indexed="52"/>
      <name val="宋体"/>
      <charset val="134"/>
    </font>
    <font>
      <sz val="8"/>
      <name val="Times New Roman"/>
      <charset val="134"/>
    </font>
    <font>
      <u/>
      <sz val="12"/>
      <color indexed="36"/>
      <name val="宋体"/>
      <charset val="134"/>
    </font>
    <font>
      <sz val="10"/>
      <name val="Times New Roman"/>
      <charset val="134"/>
    </font>
    <font>
      <sz val="10"/>
      <name val="MS Sans Serif"/>
      <charset val="134"/>
    </font>
    <font>
      <sz val="12"/>
      <color indexed="9"/>
      <name val="Helv"/>
      <charset val="134"/>
    </font>
    <font>
      <sz val="9"/>
      <name val="宋体"/>
      <charset val="134"/>
    </font>
    <font>
      <b/>
      <sz val="9"/>
      <name val="Arial"/>
      <charset val="134"/>
    </font>
    <font>
      <sz val="10"/>
      <color indexed="8"/>
      <name val="MS Sans Serif"/>
      <charset val="134"/>
    </font>
    <font>
      <b/>
      <sz val="13"/>
      <color indexed="54"/>
      <name val="宋体"/>
      <charset val="134"/>
    </font>
    <font>
      <b/>
      <sz val="10"/>
      <color indexed="9"/>
      <name val="宋体"/>
      <charset val="134"/>
    </font>
    <font>
      <b/>
      <sz val="10"/>
      <name val="Arial"/>
      <charset val="134"/>
    </font>
    <font>
      <b/>
      <sz val="18"/>
      <color indexed="54"/>
      <name val="宋体"/>
      <charset val="134"/>
    </font>
    <font>
      <b/>
      <sz val="18"/>
      <color indexed="62"/>
      <name val="宋体"/>
      <charset val="134"/>
    </font>
    <font>
      <sz val="9"/>
      <name val="微软雅黑"/>
      <charset val="134"/>
    </font>
    <font>
      <u/>
      <sz val="10"/>
      <color indexed="12"/>
      <name val="Times"/>
      <charset val="134"/>
    </font>
    <font>
      <sz val="12"/>
      <name val="Courier"/>
      <charset val="134"/>
    </font>
    <font>
      <sz val="12"/>
      <name val="Helv"/>
      <charset val="134"/>
    </font>
  </fonts>
  <fills count="7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B0F0"/>
        <bgColor indexed="64"/>
      </patternFill>
    </fill>
    <fill>
      <patternFill patternType="solid">
        <fgColor theme="7"/>
        <bgColor indexed="64"/>
      </patternFill>
    </fill>
    <fill>
      <patternFill patternType="solid">
        <fgColor theme="9" tint="0.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45"/>
        <bgColor indexed="64"/>
      </patternFill>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55"/>
        <bgColor indexed="64"/>
      </patternFill>
    </fill>
    <fill>
      <patternFill patternType="solid">
        <fgColor indexed="27"/>
        <bgColor indexed="64"/>
      </patternFill>
    </fill>
    <fill>
      <patternFill patternType="solid">
        <fgColor indexed="54"/>
        <bgColor indexed="64"/>
      </patternFill>
    </fill>
    <fill>
      <patternFill patternType="solid">
        <fgColor indexed="52"/>
        <bgColor indexed="64"/>
      </patternFill>
    </fill>
    <fill>
      <patternFill patternType="solid">
        <fgColor indexed="31"/>
        <bgColor indexed="64"/>
      </patternFill>
    </fill>
    <fill>
      <patternFill patternType="solid">
        <fgColor indexed="46"/>
        <bgColor indexed="64"/>
      </patternFill>
    </fill>
    <fill>
      <patternFill patternType="solid">
        <fgColor indexed="40"/>
        <bgColor indexed="64"/>
      </patternFill>
    </fill>
    <fill>
      <patternFill patternType="solid">
        <fgColor indexed="49"/>
        <bgColor indexed="64"/>
      </patternFill>
    </fill>
    <fill>
      <patternFill patternType="solid">
        <fgColor indexed="11"/>
        <bgColor indexed="64"/>
      </patternFill>
    </fill>
    <fill>
      <patternFill patternType="solid">
        <fgColor indexed="51"/>
        <bgColor indexed="64"/>
      </patternFill>
    </fill>
    <fill>
      <patternFill patternType="solid">
        <fgColor indexed="25"/>
        <bgColor indexed="64"/>
      </patternFill>
    </fill>
    <fill>
      <patternFill patternType="solid">
        <fgColor indexed="22"/>
        <bgColor indexed="64"/>
      </patternFill>
    </fill>
    <fill>
      <patternFill patternType="solid">
        <fgColor indexed="57"/>
        <bgColor indexed="64"/>
      </patternFill>
    </fill>
    <fill>
      <patternFill patternType="solid">
        <fgColor indexed="36"/>
        <bgColor indexed="64"/>
      </patternFill>
    </fill>
    <fill>
      <patternFill patternType="solid">
        <fgColor indexed="48"/>
        <bgColor indexed="64"/>
      </patternFill>
    </fill>
    <fill>
      <patternFill patternType="lightUp">
        <fgColor indexed="9"/>
        <bgColor indexed="29"/>
      </patternFill>
    </fill>
    <fill>
      <patternFill patternType="gray0625"/>
    </fill>
    <fill>
      <patternFill patternType="mediumGray">
        <fgColor indexed="22"/>
      </patternFill>
    </fill>
    <fill>
      <patternFill patternType="solid">
        <fgColor indexed="53"/>
        <bgColor indexed="64"/>
      </patternFill>
    </fill>
    <fill>
      <patternFill patternType="solid">
        <fgColor indexed="14"/>
        <bgColor indexed="64"/>
      </patternFill>
    </fill>
    <fill>
      <patternFill patternType="lightUp">
        <fgColor indexed="9"/>
        <bgColor indexed="22"/>
      </patternFill>
    </fill>
    <fill>
      <patternFill patternType="solid">
        <fgColor indexed="30"/>
        <bgColor indexed="64"/>
      </patternFill>
    </fill>
    <fill>
      <patternFill patternType="solid">
        <fgColor indexed="29"/>
        <bgColor indexed="64"/>
      </patternFill>
    </fill>
    <fill>
      <patternFill patternType="solid">
        <fgColor indexed="10"/>
        <bgColor indexed="64"/>
      </patternFill>
    </fill>
    <fill>
      <patternFill patternType="solid">
        <fgColor indexed="12"/>
        <bgColor indexed="64"/>
      </patternFill>
    </fill>
    <fill>
      <patternFill patternType="solid">
        <fgColor indexed="62"/>
        <bgColor indexed="64"/>
      </patternFill>
    </fill>
    <fill>
      <patternFill patternType="lightUp">
        <fgColor indexed="9"/>
        <bgColor indexed="55"/>
      </patternFill>
    </fill>
    <fill>
      <patternFill patternType="solid">
        <fgColor indexed="15"/>
        <bgColor indexed="64"/>
      </patternFill>
    </fill>
  </fills>
  <borders count="3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indexed="8"/>
      </left>
      <right/>
      <top/>
      <bottom style="thin">
        <color indexed="8"/>
      </bottom>
      <diagonal/>
    </border>
    <border>
      <left/>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right/>
      <top/>
      <bottom style="medium">
        <color auto="1"/>
      </bottom>
      <diagonal/>
    </border>
    <border>
      <left style="thin">
        <color indexed="23"/>
      </left>
      <right style="thin">
        <color indexed="23"/>
      </right>
      <top style="thin">
        <color indexed="23"/>
      </top>
      <bottom style="thin">
        <color indexed="23"/>
      </bottom>
      <diagonal/>
    </border>
    <border>
      <left/>
      <right/>
      <top style="thin">
        <color indexed="11"/>
      </top>
      <bottom style="double">
        <color indexed="11"/>
      </bottom>
      <diagonal/>
    </border>
    <border>
      <left style="double">
        <color indexed="63"/>
      </left>
      <right style="double">
        <color indexed="63"/>
      </right>
      <top style="double">
        <color indexed="63"/>
      </top>
      <bottom style="double">
        <color indexed="63"/>
      </bottom>
      <diagonal/>
    </border>
    <border>
      <left/>
      <right/>
      <top/>
      <bottom style="thick">
        <color indexed="11"/>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22"/>
      </bottom>
      <diagonal/>
    </border>
    <border>
      <left/>
      <right/>
      <top style="medium">
        <color indexed="9"/>
      </top>
      <bottom style="medium">
        <color indexed="9"/>
      </bottom>
      <diagonal/>
    </border>
    <border>
      <left/>
      <right/>
      <top/>
      <bottom style="double">
        <color indexed="52"/>
      </bottom>
      <diagonal/>
    </border>
    <border>
      <left style="thin">
        <color auto="1"/>
      </left>
      <right style="thin">
        <color auto="1"/>
      </right>
      <top/>
      <bottom/>
      <diagonal/>
    </border>
    <border>
      <left/>
      <right/>
      <top style="medium">
        <color auto="1"/>
      </top>
      <bottom style="medium">
        <color auto="1"/>
      </bottom>
      <diagonal/>
    </border>
    <border>
      <left/>
      <right/>
      <top/>
      <bottom style="thick">
        <color indexed="43"/>
      </bottom>
      <diagonal/>
    </border>
    <border>
      <left/>
      <right/>
      <top/>
      <bottom style="medium">
        <color indexed="43"/>
      </bottom>
      <diagonal/>
    </border>
  </borders>
  <cellStyleXfs count="234">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29"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 fillId="7" borderId="13"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14" applyNumberFormat="0" applyFill="0" applyAlignment="0" applyProtection="0">
      <alignment vertical="center"/>
    </xf>
    <xf numFmtId="0" fontId="68" fillId="0" borderId="14" applyNumberFormat="0" applyFill="0" applyAlignment="0" applyProtection="0">
      <alignment vertical="center"/>
    </xf>
    <xf numFmtId="0" fontId="69" fillId="0" borderId="15" applyNumberFormat="0" applyFill="0" applyAlignment="0" applyProtection="0">
      <alignment vertical="center"/>
    </xf>
    <xf numFmtId="0" fontId="69" fillId="0" borderId="0" applyNumberFormat="0" applyFill="0" applyBorder="0" applyAlignment="0" applyProtection="0">
      <alignment vertical="center"/>
    </xf>
    <xf numFmtId="0" fontId="70" fillId="8" borderId="16" applyNumberFormat="0" applyAlignment="0" applyProtection="0">
      <alignment vertical="center"/>
    </xf>
    <xf numFmtId="0" fontId="71" fillId="9" borderId="17" applyNumberFormat="0" applyAlignment="0" applyProtection="0">
      <alignment vertical="center"/>
    </xf>
    <xf numFmtId="0" fontId="72" fillId="9" borderId="16" applyNumberFormat="0" applyAlignment="0" applyProtection="0">
      <alignment vertical="center"/>
    </xf>
    <xf numFmtId="0" fontId="73" fillId="10" borderId="18" applyNumberFormat="0" applyAlignment="0" applyProtection="0">
      <alignment vertical="center"/>
    </xf>
    <xf numFmtId="0" fontId="74" fillId="0" borderId="19" applyNumberFormat="0" applyFill="0" applyAlignment="0" applyProtection="0">
      <alignment vertical="center"/>
    </xf>
    <xf numFmtId="0" fontId="75" fillId="0" borderId="20" applyNumberFormat="0" applyFill="0" applyAlignment="0" applyProtection="0">
      <alignment vertical="center"/>
    </xf>
    <xf numFmtId="0" fontId="76" fillId="11" borderId="0" applyNumberFormat="0" applyBorder="0" applyAlignment="0" applyProtection="0">
      <alignment vertical="center"/>
    </xf>
    <xf numFmtId="0" fontId="77" fillId="12" borderId="0" applyNumberFormat="0" applyBorder="0" applyAlignment="0" applyProtection="0">
      <alignment vertical="center"/>
    </xf>
    <xf numFmtId="0" fontId="78"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5" borderId="0" applyNumberFormat="0" applyBorder="0" applyAlignment="0" applyProtection="0">
      <alignment vertical="center"/>
    </xf>
    <xf numFmtId="0" fontId="80" fillId="26" borderId="0" applyNumberFormat="0" applyBorder="0" applyAlignment="0" applyProtection="0">
      <alignment vertical="center"/>
    </xf>
    <xf numFmtId="0" fontId="80" fillId="27" borderId="0" applyNumberFormat="0" applyBorder="0" applyAlignment="0" applyProtection="0">
      <alignment vertical="center"/>
    </xf>
    <xf numFmtId="0" fontId="79" fillId="28" borderId="0" applyNumberFormat="0" applyBorder="0" applyAlignment="0" applyProtection="0">
      <alignment vertical="center"/>
    </xf>
    <xf numFmtId="0" fontId="79" fillId="29" borderId="0" applyNumberFormat="0" applyBorder="0" applyAlignment="0" applyProtection="0">
      <alignment vertical="center"/>
    </xf>
    <xf numFmtId="0" fontId="80" fillId="30" borderId="0" applyNumberFormat="0" applyBorder="0" applyAlignment="0" applyProtection="0">
      <alignment vertical="center"/>
    </xf>
    <xf numFmtId="0" fontId="80" fillId="31" borderId="0" applyNumberFormat="0" applyBorder="0" applyAlignment="0" applyProtection="0">
      <alignment vertical="center"/>
    </xf>
    <xf numFmtId="0" fontId="79" fillId="32" borderId="0" applyNumberFormat="0" applyBorder="0" applyAlignment="0" applyProtection="0">
      <alignment vertical="center"/>
    </xf>
    <xf numFmtId="0" fontId="79" fillId="33" borderId="0" applyNumberFormat="0" applyBorder="0" applyAlignment="0" applyProtection="0">
      <alignment vertical="center"/>
    </xf>
    <xf numFmtId="0" fontId="80" fillId="34" borderId="0" applyNumberFormat="0" applyBorder="0" applyAlignment="0" applyProtection="0">
      <alignment vertical="center"/>
    </xf>
    <xf numFmtId="0" fontId="80" fillId="35" borderId="0" applyNumberFormat="0" applyBorder="0" applyAlignment="0" applyProtection="0">
      <alignment vertical="center"/>
    </xf>
    <xf numFmtId="0" fontId="79" fillId="36" borderId="0" applyNumberFormat="0" applyBorder="0" applyAlignment="0" applyProtection="0">
      <alignment vertical="center"/>
    </xf>
    <xf numFmtId="0" fontId="81" fillId="37" borderId="0" applyNumberFormat="0" applyBorder="0" applyAlignment="0" applyProtection="0">
      <alignment vertical="center"/>
    </xf>
    <xf numFmtId="0" fontId="82" fillId="38" borderId="0" applyNumberFormat="0" applyBorder="0" applyAlignment="0" applyProtection="0">
      <alignment vertical="center"/>
    </xf>
    <xf numFmtId="0" fontId="81" fillId="39" borderId="0" applyNumberFormat="0" applyBorder="0" applyAlignment="0" applyProtection="0">
      <alignment vertical="center"/>
    </xf>
    <xf numFmtId="0" fontId="0" fillId="40" borderId="0" applyNumberFormat="0" applyBorder="0" applyAlignment="0" applyProtection="0">
      <alignment vertical="center"/>
    </xf>
    <xf numFmtId="0" fontId="83" fillId="0" borderId="11">
      <alignment horizontal="left" vertical="center"/>
    </xf>
    <xf numFmtId="0" fontId="29" fillId="0" borderId="0">
      <alignment vertical="center"/>
    </xf>
    <xf numFmtId="0" fontId="84" fillId="41" borderId="0" applyNumberFormat="0" applyBorder="0" applyAlignment="0" applyProtection="0">
      <alignment vertical="center"/>
    </xf>
    <xf numFmtId="0" fontId="0" fillId="42" borderId="0" applyNumberFormat="0" applyBorder="0" applyAlignment="0" applyProtection="0">
      <alignment vertical="center"/>
    </xf>
    <xf numFmtId="0" fontId="0" fillId="42" borderId="21" applyNumberFormat="0" applyFont="0" applyAlignment="0" applyProtection="0">
      <alignment vertical="center"/>
    </xf>
    <xf numFmtId="0" fontId="85" fillId="42" borderId="1" applyNumberFormat="0" applyBorder="0" applyAlignment="0" applyProtection="0">
      <alignment vertical="center"/>
    </xf>
    <xf numFmtId="0" fontId="81" fillId="43" borderId="0" applyNumberFormat="0" applyBorder="0" applyAlignment="0" applyProtection="0">
      <alignment vertical="center"/>
    </xf>
    <xf numFmtId="0" fontId="0" fillId="44" borderId="0" applyNumberFormat="0" applyBorder="0" applyAlignment="0" applyProtection="0">
      <alignment vertical="center"/>
    </xf>
    <xf numFmtId="0" fontId="81" fillId="45" borderId="0" applyNumberFormat="0" applyBorder="0" applyAlignment="0" applyProtection="0">
      <alignment vertical="center"/>
    </xf>
    <xf numFmtId="0" fontId="0" fillId="38" borderId="0" applyNumberFormat="0" applyBorder="0" applyAlignment="0" applyProtection="0">
      <alignment vertical="center"/>
    </xf>
    <xf numFmtId="0" fontId="81" fillId="46" borderId="0" applyNumberFormat="0" applyBorder="0" applyAlignment="0" applyProtection="0">
      <alignment vertical="center"/>
    </xf>
    <xf numFmtId="176" fontId="86" fillId="0" borderId="4" applyFill="0" applyProtection="0">
      <alignment horizontal="right" vertical="center"/>
    </xf>
    <xf numFmtId="0" fontId="87" fillId="44" borderId="0" applyNumberFormat="0" applyBorder="0" applyAlignment="0" applyProtection="0">
      <alignment vertical="center"/>
    </xf>
    <xf numFmtId="0" fontId="88" fillId="0" borderId="0" applyNumberFormat="0" applyFill="0" applyBorder="0" applyAlignment="0" applyProtection="0">
      <alignment vertical="top"/>
      <protection locked="0"/>
    </xf>
    <xf numFmtId="0" fontId="89" fillId="0" borderId="0" applyNumberFormat="0" applyFill="0" applyBorder="0" applyAlignment="0" applyProtection="0">
      <alignment vertical="center"/>
    </xf>
    <xf numFmtId="0" fontId="89" fillId="0" borderId="22" applyNumberFormat="0" applyFill="0" applyAlignment="0" applyProtection="0">
      <alignment vertical="center"/>
    </xf>
    <xf numFmtId="1" fontId="86" fillId="0" borderId="4" applyFill="0" applyProtection="0">
      <alignment horizontal="center" vertical="center"/>
    </xf>
    <xf numFmtId="0" fontId="86" fillId="0" borderId="3" applyNumberFormat="0" applyFill="0" applyProtection="0">
      <alignment horizontal="right" vertical="center"/>
    </xf>
    <xf numFmtId="0" fontId="90" fillId="0" borderId="0">
      <alignment vertical="center"/>
    </xf>
    <xf numFmtId="0" fontId="29" fillId="0" borderId="0">
      <alignment vertical="center"/>
    </xf>
    <xf numFmtId="0" fontId="91" fillId="0" borderId="0" applyNumberFormat="0" applyFill="0" applyBorder="0" applyAlignment="0" applyProtection="0">
      <alignment vertical="center"/>
    </xf>
    <xf numFmtId="0" fontId="26" fillId="47" borderId="0" applyNumberFormat="0" applyBorder="0" applyAlignment="0" applyProtection="0">
      <alignment vertical="center"/>
    </xf>
    <xf numFmtId="0" fontId="82" fillId="48" borderId="0" applyNumberFormat="0" applyBorder="0" applyAlignment="0" applyProtection="0">
      <alignment vertical="center"/>
    </xf>
    <xf numFmtId="177" fontId="29" fillId="0" borderId="0" applyFont="0" applyFill="0" applyBorder="0" applyAlignment="0" applyProtection="0">
      <alignment vertical="center"/>
    </xf>
    <xf numFmtId="0" fontId="92" fillId="0" borderId="23">
      <alignment horizontal="center" vertical="center"/>
    </xf>
    <xf numFmtId="0" fontId="29" fillId="0" borderId="0" applyProtection="0"/>
    <xf numFmtId="0" fontId="29" fillId="0" borderId="0">
      <alignment vertical="center"/>
    </xf>
    <xf numFmtId="0" fontId="93" fillId="39" borderId="24" applyNumberFormat="0" applyAlignment="0" applyProtection="0">
      <alignment vertical="center"/>
    </xf>
    <xf numFmtId="0" fontId="94" fillId="38" borderId="0" applyNumberFormat="0" applyBorder="0" applyAlignment="0" applyProtection="0">
      <alignment vertical="center"/>
    </xf>
    <xf numFmtId="0" fontId="86" fillId="0" borderId="3" applyNumberFormat="0" applyFill="0" applyProtection="0">
      <alignment horizontal="left" vertical="center"/>
    </xf>
    <xf numFmtId="0" fontId="26" fillId="42" borderId="0" applyNumberFormat="0" applyBorder="0" applyAlignment="0" applyProtection="0">
      <alignment vertical="center"/>
    </xf>
    <xf numFmtId="0" fontId="95" fillId="0" borderId="0">
      <alignment vertical="center"/>
    </xf>
    <xf numFmtId="178" fontId="29" fillId="0" borderId="0" applyFont="0" applyFill="0" applyBorder="0" applyAlignment="0" applyProtection="0">
      <alignment vertical="center"/>
    </xf>
    <xf numFmtId="0" fontId="49" fillId="0" borderId="25" applyNumberFormat="0" applyFill="0" applyAlignment="0" applyProtection="0">
      <alignment vertical="center"/>
    </xf>
    <xf numFmtId="0" fontId="96" fillId="43" borderId="26" applyNumberFormat="0" applyAlignment="0" applyProtection="0">
      <alignment vertical="center"/>
    </xf>
    <xf numFmtId="0" fontId="97" fillId="49" borderId="0" applyNumberFormat="0" applyBorder="0" applyAlignment="0" applyProtection="0">
      <alignment vertical="center"/>
    </xf>
    <xf numFmtId="0" fontId="0" fillId="37" borderId="0" applyNumberFormat="0" applyBorder="0" applyAlignment="0" applyProtection="0">
      <alignment vertical="center"/>
    </xf>
    <xf numFmtId="0" fontId="97" fillId="50" borderId="0" applyNumberFormat="0" applyBorder="0" applyAlignment="0" applyProtection="0">
      <alignment vertical="center"/>
    </xf>
    <xf numFmtId="15" fontId="29" fillId="0" borderId="0" applyFont="0" applyFill="0" applyBorder="0" applyAlignment="0" applyProtection="0">
      <alignment vertical="center"/>
    </xf>
    <xf numFmtId="0" fontId="98" fillId="0" borderId="0" applyNumberFormat="0" applyFill="0" applyBorder="0" applyAlignment="0" applyProtection="0">
      <alignment vertical="center"/>
    </xf>
    <xf numFmtId="0" fontId="29" fillId="0" borderId="0">
      <alignment vertical="center"/>
    </xf>
    <xf numFmtId="0" fontId="0" fillId="51" borderId="0" applyNumberFormat="0" applyBorder="0" applyAlignment="0" applyProtection="0">
      <alignment vertical="center"/>
    </xf>
    <xf numFmtId="0" fontId="97" fillId="52" borderId="0" applyNumberFormat="0" applyBorder="0" applyAlignment="0" applyProtection="0">
      <alignment vertical="center"/>
    </xf>
    <xf numFmtId="0" fontId="99" fillId="0" borderId="27" applyNumberFormat="0" applyFill="0" applyAlignment="0" applyProtection="0">
      <alignment vertical="center"/>
    </xf>
    <xf numFmtId="0" fontId="81" fillId="53" borderId="0" applyNumberFormat="0" applyBorder="0" applyAlignment="0" applyProtection="0">
      <alignment vertical="center"/>
    </xf>
    <xf numFmtId="0" fontId="100" fillId="0" borderId="28" applyNumberFormat="0" applyFill="0" applyAlignment="0" applyProtection="0">
      <alignment vertical="center"/>
    </xf>
    <xf numFmtId="179" fontId="29" fillId="0" borderId="0" applyFont="0" applyFill="0" applyBorder="0" applyAlignment="0" applyProtection="0">
      <alignment vertical="center"/>
    </xf>
    <xf numFmtId="0" fontId="0" fillId="0" borderId="0">
      <alignment vertical="center"/>
    </xf>
    <xf numFmtId="0" fontId="29" fillId="0" borderId="0">
      <alignment vertical="center"/>
    </xf>
    <xf numFmtId="4" fontId="29" fillId="0" borderId="0" applyFont="0" applyFill="0" applyBorder="0" applyAlignment="0" applyProtection="0">
      <alignment vertical="center"/>
    </xf>
    <xf numFmtId="0" fontId="6" fillId="0" borderId="0" applyAlignment="0"/>
    <xf numFmtId="0" fontId="84" fillId="44" borderId="0" applyNumberFormat="0" applyBorder="0" applyAlignment="0" applyProtection="0">
      <alignment vertical="center"/>
    </xf>
    <xf numFmtId="0" fontId="26" fillId="44" borderId="0" applyNumberFormat="0" applyBorder="0" applyAlignment="0" applyProtection="0">
      <alignment vertical="center"/>
    </xf>
    <xf numFmtId="0" fontId="101" fillId="54" borderId="29" applyNumberFormat="0" applyAlignment="0" applyProtection="0">
      <alignment vertical="center"/>
    </xf>
    <xf numFmtId="0" fontId="102" fillId="0" borderId="4" applyNumberFormat="0" applyFill="0" applyProtection="0">
      <alignment horizontal="center" vertical="center"/>
    </xf>
    <xf numFmtId="0" fontId="97" fillId="38" borderId="0" applyNumberFormat="0" applyBorder="0" applyAlignment="0" applyProtection="0">
      <alignment vertical="center"/>
    </xf>
    <xf numFmtId="0" fontId="0" fillId="41" borderId="0" applyNumberFormat="0" applyBorder="0" applyAlignment="0" applyProtection="0">
      <alignment vertical="center"/>
    </xf>
    <xf numFmtId="0" fontId="26" fillId="54" borderId="0" applyNumberFormat="0" applyBorder="0" applyAlignment="0" applyProtection="0">
      <alignment vertical="center"/>
    </xf>
    <xf numFmtId="0" fontId="102" fillId="0" borderId="4" applyNumberFormat="0" applyFill="0" applyProtection="0">
      <alignment horizontal="left" vertical="center"/>
    </xf>
    <xf numFmtId="0" fontId="103" fillId="0" borderId="0">
      <alignment vertical="center"/>
    </xf>
    <xf numFmtId="180" fontId="29" fillId="0" borderId="0" applyFont="0" applyFill="0" applyBorder="0" applyAlignment="0" applyProtection="0">
      <alignment vertical="center"/>
    </xf>
    <xf numFmtId="0" fontId="49" fillId="0" borderId="30" applyNumberFormat="0" applyFill="0" applyAlignment="0" applyProtection="0">
      <alignment vertical="center"/>
    </xf>
    <xf numFmtId="0" fontId="104" fillId="0" borderId="0" applyNumberFormat="0" applyFill="0" applyBorder="0" applyAlignment="0" applyProtection="0">
      <alignment vertical="center"/>
    </xf>
    <xf numFmtId="0" fontId="105" fillId="0" borderId="31" applyNumberFormat="0" applyFill="0" applyAlignment="0" applyProtection="0">
      <alignment vertical="center"/>
    </xf>
    <xf numFmtId="0" fontId="106" fillId="0" borderId="1">
      <alignment horizontal="left" vertical="center"/>
    </xf>
    <xf numFmtId="37" fontId="107" fillId="0" borderId="0">
      <alignment vertical="center"/>
    </xf>
    <xf numFmtId="0" fontId="97" fillId="54" borderId="0" applyNumberFormat="0" applyBorder="0" applyAlignment="0" applyProtection="0">
      <alignment vertical="center"/>
    </xf>
    <xf numFmtId="181" fontId="0" fillId="0" borderId="0" applyFont="0" applyFill="0" applyBorder="0" applyAlignment="0" applyProtection="0">
      <alignment vertical="center"/>
    </xf>
    <xf numFmtId="40" fontId="108" fillId="52" borderId="32">
      <alignment horizontal="centerContinuous" vertical="center"/>
    </xf>
    <xf numFmtId="0" fontId="0" fillId="39" borderId="0" applyNumberFormat="0" applyBorder="0" applyAlignment="0" applyProtection="0">
      <alignment vertical="center"/>
    </xf>
    <xf numFmtId="0" fontId="97" fillId="55" borderId="0" applyNumberFormat="0" applyBorder="0" applyAlignment="0" applyProtection="0">
      <alignment vertical="center"/>
    </xf>
    <xf numFmtId="0" fontId="109" fillId="38" borderId="0" applyNumberFormat="0" applyBorder="0" applyAlignment="0" applyProtection="0">
      <alignment vertical="center"/>
    </xf>
    <xf numFmtId="0" fontId="0" fillId="52" borderId="0" applyNumberFormat="0" applyBorder="0" applyAlignment="0" applyProtection="0">
      <alignment vertical="center"/>
    </xf>
    <xf numFmtId="0" fontId="97" fillId="56" borderId="0" applyNumberFormat="0" applyBorder="0" applyAlignment="0" applyProtection="0">
      <alignment vertical="center"/>
    </xf>
    <xf numFmtId="0" fontId="0" fillId="2" borderId="0" applyNumberFormat="0" applyBorder="0" applyAlignment="0" applyProtection="0">
      <alignment vertical="center"/>
    </xf>
    <xf numFmtId="0" fontId="110" fillId="40" borderId="0" applyNumberFormat="0" applyBorder="0" applyAlignment="0" applyProtection="0">
      <alignment vertical="center"/>
    </xf>
    <xf numFmtId="0" fontId="94" fillId="48" borderId="0" applyNumberFormat="0" applyBorder="0" applyAlignment="0" applyProtection="0">
      <alignment vertical="center"/>
    </xf>
    <xf numFmtId="49" fontId="29" fillId="0" borderId="0" applyFont="0" applyFill="0" applyBorder="0" applyAlignment="0" applyProtection="0">
      <alignment vertical="center"/>
    </xf>
    <xf numFmtId="3" fontId="29" fillId="0" borderId="0" applyFont="0" applyFill="0" applyBorder="0" applyAlignment="0" applyProtection="0">
      <alignment vertical="center"/>
    </xf>
    <xf numFmtId="0" fontId="111" fillId="0" borderId="0" applyNumberFormat="0" applyFill="0" applyBorder="0" applyAlignment="0" applyProtection="0">
      <alignment vertical="center"/>
    </xf>
    <xf numFmtId="0" fontId="112" fillId="0" borderId="33" applyNumberFormat="0" applyFill="0" applyAlignment="0" applyProtection="0">
      <alignment vertical="center"/>
    </xf>
    <xf numFmtId="0" fontId="97" fillId="57" borderId="0" applyNumberFormat="0" applyBorder="0" applyAlignment="0" applyProtection="0">
      <alignment vertical="center"/>
    </xf>
    <xf numFmtId="0" fontId="0" fillId="47" borderId="0" applyNumberFormat="0" applyBorder="0" applyAlignment="0" applyProtection="0">
      <alignment vertical="center"/>
    </xf>
    <xf numFmtId="0" fontId="113" fillId="58" borderId="0" applyNumberFormat="0" applyBorder="0" applyAlignment="0" applyProtection="0">
      <alignment vertical="center"/>
    </xf>
    <xf numFmtId="0" fontId="114" fillId="59" borderId="34">
      <alignment vertical="center"/>
      <protection locked="0"/>
    </xf>
    <xf numFmtId="0" fontId="115" fillId="0" borderId="3" applyNumberFormat="0" applyFill="0" applyProtection="0">
      <alignment horizontal="center" vertical="center"/>
    </xf>
    <xf numFmtId="0" fontId="29" fillId="60" borderId="0" applyNumberFormat="0" applyFont="0" applyBorder="0" applyAlignment="0" applyProtection="0">
      <alignment vertical="center"/>
    </xf>
    <xf numFmtId="0" fontId="0" fillId="54" borderId="0" applyNumberFormat="0" applyBorder="0" applyAlignment="0" applyProtection="0">
      <alignment vertical="center"/>
    </xf>
    <xf numFmtId="0" fontId="97" fillId="61" borderId="0" applyNumberFormat="0" applyBorder="0" applyAlignment="0" applyProtection="0">
      <alignment vertical="center"/>
    </xf>
    <xf numFmtId="0" fontId="29" fillId="0" borderId="0">
      <alignment vertical="center"/>
    </xf>
    <xf numFmtId="0" fontId="97" fillId="62" borderId="0" applyNumberFormat="0" applyBorder="0" applyAlignment="0" applyProtection="0">
      <alignment vertical="center"/>
    </xf>
    <xf numFmtId="0" fontId="0" fillId="48" borderId="0" applyNumberFormat="0" applyBorder="0" applyAlignment="0" applyProtection="0">
      <alignment vertical="center"/>
    </xf>
    <xf numFmtId="0" fontId="116" fillId="0" borderId="0" applyNumberFormat="0" applyFill="0" applyBorder="0" applyAlignment="0" applyProtection="0">
      <alignment vertical="top"/>
      <protection locked="0"/>
    </xf>
    <xf numFmtId="0" fontId="81" fillId="54" borderId="0" applyNumberFormat="0" applyBorder="0" applyAlignment="0" applyProtection="0">
      <alignment vertical="center"/>
    </xf>
    <xf numFmtId="0" fontId="81" fillId="50" borderId="0" applyNumberFormat="0" applyBorder="0" applyAlignment="0" applyProtection="0">
      <alignment vertical="center"/>
    </xf>
    <xf numFmtId="0" fontId="92" fillId="0" borderId="0" applyNumberFormat="0" applyFill="0" applyBorder="0" applyAlignment="0" applyProtection="0">
      <alignment vertical="center"/>
    </xf>
    <xf numFmtId="0" fontId="29" fillId="0" borderId="0" applyFont="0" applyFill="0" applyBorder="0" applyAlignment="0" applyProtection="0">
      <alignment vertical="center"/>
    </xf>
    <xf numFmtId="0" fontId="117" fillId="54" borderId="24" applyNumberFormat="0" applyAlignment="0" applyProtection="0">
      <alignment vertical="center"/>
    </xf>
    <xf numFmtId="0" fontId="118" fillId="0" borderId="0">
      <alignment horizontal="center" vertical="center" wrapText="1"/>
      <protection locked="0"/>
    </xf>
    <xf numFmtId="0" fontId="97" fillId="46" borderId="0" applyNumberFormat="0" applyBorder="0" applyAlignment="0" applyProtection="0">
      <alignment vertical="center"/>
    </xf>
    <xf numFmtId="0" fontId="97" fillId="40" borderId="0" applyNumberFormat="0" applyBorder="0" applyAlignment="0" applyProtection="0">
      <alignment vertical="center"/>
    </xf>
    <xf numFmtId="182" fontId="29" fillId="0" borderId="0" applyFont="0" applyFill="0" applyBorder="0" applyAlignment="0" applyProtection="0">
      <alignment vertical="center"/>
    </xf>
    <xf numFmtId="0" fontId="86" fillId="0" borderId="0" applyProtection="0">
      <alignment vertical="center"/>
    </xf>
    <xf numFmtId="0" fontId="97" fillId="51" borderId="0" applyNumberFormat="0" applyBorder="0" applyAlignment="0" applyProtection="0">
      <alignment vertical="center"/>
    </xf>
    <xf numFmtId="0" fontId="97" fillId="45" borderId="0" applyNumberFormat="0" applyBorder="0" applyAlignment="0" applyProtection="0">
      <alignment vertical="center"/>
    </xf>
    <xf numFmtId="0" fontId="29" fillId="0" borderId="0" applyNumberFormat="0" applyFill="0" applyBorder="0" applyAlignment="0" applyProtection="0">
      <alignment vertical="center"/>
    </xf>
    <xf numFmtId="0" fontId="26" fillId="39" borderId="0" applyNumberFormat="0" applyBorder="0" applyAlignment="0" applyProtection="0">
      <alignment vertical="center"/>
    </xf>
    <xf numFmtId="0" fontId="119" fillId="0" borderId="0" applyNumberFormat="0" applyFill="0" applyBorder="0" applyAlignment="0" applyProtection="0">
      <alignment vertical="top"/>
      <protection locked="0"/>
    </xf>
    <xf numFmtId="0" fontId="113" fillId="63" borderId="0" applyNumberFormat="0" applyBorder="0" applyAlignment="0" applyProtection="0">
      <alignment vertical="center"/>
    </xf>
    <xf numFmtId="183" fontId="120" fillId="0" borderId="0">
      <alignment vertical="center"/>
    </xf>
    <xf numFmtId="0" fontId="97" fillId="64" borderId="0" applyNumberFormat="0" applyBorder="0" applyAlignment="0" applyProtection="0">
      <alignment vertical="center"/>
    </xf>
    <xf numFmtId="0" fontId="87" fillId="41" borderId="0" applyNumberFormat="0" applyBorder="0" applyAlignment="0" applyProtection="0">
      <alignment vertical="center"/>
    </xf>
    <xf numFmtId="0" fontId="83" fillId="0" borderId="35" applyNumberFormat="0" applyAlignment="0" applyProtection="0">
      <alignment horizontal="left" vertical="center"/>
    </xf>
    <xf numFmtId="0" fontId="97" fillId="65" borderId="0" applyNumberFormat="0" applyBorder="0" applyAlignment="0" applyProtection="0">
      <alignment vertical="center"/>
    </xf>
    <xf numFmtId="15" fontId="121" fillId="0" borderId="0">
      <alignment vertical="center"/>
    </xf>
    <xf numFmtId="0" fontId="26" fillId="41" borderId="0" applyNumberFormat="0" applyBorder="0" applyAlignment="0" applyProtection="0">
      <alignment vertical="center"/>
    </xf>
    <xf numFmtId="0" fontId="97" fillId="66" borderId="0" applyNumberFormat="0" applyBorder="0" applyAlignment="0" applyProtection="0">
      <alignment vertical="center"/>
    </xf>
    <xf numFmtId="0" fontId="29" fillId="0" borderId="0">
      <alignment vertical="center"/>
    </xf>
    <xf numFmtId="9" fontId="29" fillId="0" borderId="0" applyFont="0" applyFill="0" applyBorder="0" applyAlignment="0" applyProtection="0">
      <alignment vertical="center"/>
    </xf>
    <xf numFmtId="0" fontId="0" fillId="0" borderId="0">
      <alignment vertical="center"/>
    </xf>
    <xf numFmtId="10" fontId="29" fillId="0" borderId="0" applyFont="0" applyFill="0" applyBorder="0" applyAlignment="0" applyProtection="0">
      <alignment vertical="center"/>
    </xf>
    <xf numFmtId="0" fontId="29" fillId="0" borderId="0" applyNumberFormat="0" applyFont="0" applyFill="0" applyBorder="0" applyAlignment="0" applyProtection="0">
      <alignment horizontal="left" vertical="center"/>
    </xf>
    <xf numFmtId="0" fontId="29" fillId="0" borderId="0">
      <alignment vertical="center"/>
    </xf>
    <xf numFmtId="184" fontId="122" fillId="67" borderId="0">
      <alignment vertical="center"/>
    </xf>
    <xf numFmtId="0" fontId="123" fillId="0" borderId="0">
      <alignment vertical="center"/>
    </xf>
    <xf numFmtId="0" fontId="124" fillId="0" borderId="0" applyNumberFormat="0" applyFill="0" applyBorder="0" applyAlignment="0" applyProtection="0">
      <alignment vertical="center"/>
    </xf>
    <xf numFmtId="185" fontId="120" fillId="0" borderId="0">
      <alignment vertical="center"/>
    </xf>
    <xf numFmtId="0" fontId="85" fillId="54" borderId="0" applyNumberFormat="0" applyBorder="0" applyAlignment="0" applyProtection="0">
      <alignment vertical="center"/>
    </xf>
    <xf numFmtId="186" fontId="29" fillId="0" borderId="0" applyFont="0" applyFill="0" applyBorder="0" applyAlignment="0" applyProtection="0">
      <alignment vertical="center"/>
    </xf>
    <xf numFmtId="40" fontId="29" fillId="0" borderId="0" applyFont="0" applyFill="0" applyBorder="0" applyAlignment="0" applyProtection="0">
      <alignment vertical="center"/>
    </xf>
    <xf numFmtId="187" fontId="29" fillId="0" borderId="0" applyFont="0" applyFill="0" applyBorder="0" applyAlignment="0" applyProtection="0">
      <alignment vertical="center"/>
    </xf>
    <xf numFmtId="188" fontId="86" fillId="0" borderId="0">
      <alignment vertical="center"/>
    </xf>
    <xf numFmtId="14" fontId="118" fillId="0" borderId="0">
      <alignment horizontal="center" vertical="center" wrapText="1"/>
      <protection locked="0"/>
    </xf>
    <xf numFmtId="0" fontId="29" fillId="0" borderId="0">
      <alignment vertical="center"/>
    </xf>
    <xf numFmtId="0" fontId="86" fillId="0" borderId="0">
      <alignment vertical="center"/>
    </xf>
    <xf numFmtId="0" fontId="0" fillId="0" borderId="0">
      <alignment vertical="center"/>
    </xf>
    <xf numFmtId="0" fontId="125" fillId="0" borderId="0">
      <alignment vertical="center"/>
    </xf>
    <xf numFmtId="189" fontId="29" fillId="0" borderId="0" applyFont="0" applyFill="0" applyBorder="0" applyAlignment="0" applyProtection="0">
      <alignment vertical="center"/>
    </xf>
    <xf numFmtId="0" fontId="126" fillId="0" borderId="36" applyNumberFormat="0" applyFill="0" applyAlignment="0" applyProtection="0">
      <alignment vertical="center"/>
    </xf>
    <xf numFmtId="0" fontId="111" fillId="0" borderId="37" applyNumberFormat="0" applyFill="0" applyAlignment="0" applyProtection="0">
      <alignment vertical="center"/>
    </xf>
    <xf numFmtId="0" fontId="0" fillId="0" borderId="0">
      <alignment vertical="center"/>
    </xf>
    <xf numFmtId="0" fontId="127" fillId="39" borderId="32">
      <alignment horizontal="left" vertical="center"/>
      <protection locked="0" hidden="1"/>
    </xf>
    <xf numFmtId="0" fontId="97" fillId="39" borderId="0" applyNumberFormat="0" applyBorder="0" applyAlignment="0" applyProtection="0">
      <alignment vertical="center"/>
    </xf>
    <xf numFmtId="0" fontId="0" fillId="65" borderId="0" applyNumberFormat="0" applyBorder="0" applyAlignment="0" applyProtection="0">
      <alignment vertical="center"/>
    </xf>
    <xf numFmtId="0" fontId="128" fillId="0" borderId="0" applyNumberFormat="0" applyFill="0" applyBorder="0" applyAlignment="0" applyProtection="0">
      <alignment vertical="center"/>
    </xf>
    <xf numFmtId="0" fontId="129" fillId="0" borderId="0" applyNumberFormat="0" applyFill="0" applyBorder="0" applyAlignment="0" applyProtection="0">
      <alignment vertical="center"/>
    </xf>
    <xf numFmtId="0" fontId="130" fillId="0" borderId="0" applyNumberFormat="0" applyFill="0" applyBorder="0" applyAlignment="0" applyProtection="0">
      <alignment vertical="center"/>
    </xf>
    <xf numFmtId="0" fontId="131" fillId="0" borderId="0">
      <alignment vertical="top"/>
      <protection locked="0"/>
    </xf>
    <xf numFmtId="0" fontId="132" fillId="0" borderId="0" applyNumberFormat="0" applyFill="0" applyBorder="0" applyAlignment="0" applyProtection="0">
      <alignment vertical="top"/>
      <protection locked="0"/>
    </xf>
    <xf numFmtId="0" fontId="0" fillId="0" borderId="0">
      <alignment vertical="center"/>
    </xf>
    <xf numFmtId="0" fontId="121"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103" fillId="0" borderId="0">
      <alignment vertical="center"/>
      <protection locked="0"/>
    </xf>
    <xf numFmtId="0" fontId="29" fillId="0" borderId="0">
      <alignment vertical="center"/>
    </xf>
    <xf numFmtId="0" fontId="29" fillId="0" borderId="0">
      <alignment vertical="center"/>
    </xf>
    <xf numFmtId="0" fontId="133" fillId="0" borderId="0">
      <alignment vertical="center"/>
    </xf>
    <xf numFmtId="0" fontId="29" fillId="0" borderId="0">
      <alignment vertical="center"/>
    </xf>
    <xf numFmtId="0" fontId="0" fillId="0" borderId="0">
      <alignment vertical="center"/>
    </xf>
    <xf numFmtId="0" fontId="29" fillId="0" borderId="0">
      <alignment vertical="center"/>
    </xf>
    <xf numFmtId="0" fontId="29" fillId="0" borderId="0">
      <alignment vertical="center"/>
    </xf>
    <xf numFmtId="0" fontId="6" fillId="0" borderId="0">
      <alignment vertical="center"/>
    </xf>
    <xf numFmtId="38" fontId="29" fillId="0" borderId="0" applyFont="0" applyFill="0" applyBorder="0" applyAlignment="0" applyProtection="0">
      <alignment vertical="center"/>
    </xf>
    <xf numFmtId="190" fontId="29" fillId="0" borderId="0" applyFont="0" applyFill="0" applyProtection="0">
      <alignment vertical="center"/>
    </xf>
    <xf numFmtId="0" fontId="29" fillId="0" borderId="0">
      <alignment vertical="center"/>
    </xf>
    <xf numFmtId="191" fontId="29" fillId="0" borderId="0" applyFont="0" applyFill="0" applyBorder="0" applyAlignment="0" applyProtection="0">
      <alignment vertical="center"/>
    </xf>
    <xf numFmtId="0" fontId="29" fillId="0" borderId="0">
      <alignment vertical="center"/>
    </xf>
    <xf numFmtId="0" fontId="97" fillId="68" borderId="0" applyNumberFormat="0" applyBorder="0" applyAlignment="0" applyProtection="0">
      <alignment vertical="center"/>
    </xf>
    <xf numFmtId="0" fontId="113" fillId="69" borderId="0" applyNumberFormat="0" applyBorder="0" applyAlignment="0" applyProtection="0">
      <alignment vertical="center"/>
    </xf>
    <xf numFmtId="0" fontId="6" fillId="0" borderId="0">
      <alignment vertical="center"/>
    </xf>
    <xf numFmtId="41" fontId="0" fillId="0" borderId="0" applyFont="0" applyFill="0" applyBorder="0" applyAlignment="0" applyProtection="0">
      <alignment vertical="center"/>
    </xf>
    <xf numFmtId="4" fontId="0" fillId="0" borderId="0" applyFont="0" applyFill="0" applyBorder="0" applyAlignment="0" applyProtection="0">
      <alignment vertical="center"/>
    </xf>
    <xf numFmtId="192" fontId="0" fillId="0" borderId="0" applyFont="0" applyFill="0" applyBorder="0" applyAlignment="0" applyProtection="0">
      <alignment vertical="center"/>
    </xf>
    <xf numFmtId="184" fontId="134" fillId="70" borderId="0">
      <alignment vertical="center"/>
    </xf>
    <xf numFmtId="193" fontId="120" fillId="0" borderId="0">
      <alignment vertical="center"/>
    </xf>
    <xf numFmtId="0" fontId="120" fillId="0" borderId="0">
      <alignment vertical="center"/>
    </xf>
    <xf numFmtId="0" fontId="29" fillId="0" borderId="0">
      <alignment vertical="center"/>
    </xf>
  </cellStyleXfs>
  <cellXfs count="504">
    <xf numFmtId="0" fontId="0" fillId="0" borderId="0" xfId="0" applyAlignment="1"/>
    <xf numFmtId="0" fontId="1" fillId="0" borderId="0" xfId="233" applyFont="1" applyFill="1" applyBorder="1" applyAlignment="1">
      <alignment horizontal="center" vertical="center"/>
    </xf>
    <xf numFmtId="0" fontId="2" fillId="0" borderId="0" xfId="0" applyFont="1" applyFill="1" applyBorder="1" applyAlignment="1">
      <alignment vertical="center"/>
    </xf>
    <xf numFmtId="0" fontId="3" fillId="0" borderId="1" xfId="233"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233" applyFont="1" applyFill="1" applyBorder="1" applyAlignment="1">
      <alignment horizontal="center" vertical="center" wrapText="1"/>
    </xf>
    <xf numFmtId="0" fontId="0" fillId="0" borderId="1" xfId="0" applyBorder="1" applyAlignment="1">
      <alignment horizontal="left" vertical="center" wrapText="1"/>
    </xf>
    <xf numFmtId="0" fontId="1" fillId="0" borderId="0" xfId="217" applyFont="1" applyFill="1" applyBorder="1" applyAlignment="1">
      <alignment horizontal="center" vertical="center"/>
    </xf>
    <xf numFmtId="0" fontId="3" fillId="0" borderId="1" xfId="217" applyFont="1" applyFill="1" applyBorder="1" applyAlignment="1">
      <alignment horizontal="center" vertical="center"/>
    </xf>
    <xf numFmtId="0" fontId="5" fillId="0" borderId="1" xfId="217" applyFont="1" applyFill="1" applyBorder="1" applyAlignment="1">
      <alignment horizontal="center" vertical="center"/>
    </xf>
    <xf numFmtId="0" fontId="2" fillId="0" borderId="1" xfId="0" applyFont="1" applyFill="1" applyBorder="1" applyAlignment="1">
      <alignment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2" fillId="0" borderId="1" xfId="0" applyFont="1" applyFill="1" applyBorder="1" applyAlignment="1">
      <alignment vertical="center"/>
    </xf>
    <xf numFmtId="0" fontId="6" fillId="0" borderId="0" xfId="54" applyFont="1" applyFill="1" applyBorder="1" applyAlignment="1">
      <alignment vertical="center"/>
    </xf>
    <xf numFmtId="0" fontId="7" fillId="0" borderId="0" xfId="54" applyFont="1" applyFill="1" applyBorder="1" applyAlignment="1">
      <alignment vertical="center"/>
    </xf>
    <xf numFmtId="0" fontId="6" fillId="0" borderId="0" xfId="0" applyFont="1" applyFill="1" applyBorder="1" applyAlignment="1">
      <alignment vertical="center"/>
    </xf>
    <xf numFmtId="0" fontId="8" fillId="0" borderId="0" xfId="54" applyNumberFormat="1" applyFont="1" applyFill="1" applyBorder="1" applyAlignment="1" applyProtection="1">
      <alignment horizontal="center" vertical="center"/>
    </xf>
    <xf numFmtId="0" fontId="0" fillId="0" borderId="0" xfId="54" applyNumberFormat="1" applyFont="1" applyFill="1" applyBorder="1" applyAlignment="1" applyProtection="1">
      <alignment horizontal="left" vertical="center"/>
    </xf>
    <xf numFmtId="0" fontId="9" fillId="0" borderId="1" xfId="204" applyFont="1" applyFill="1" applyBorder="1" applyAlignment="1">
      <alignment horizontal="center" vertical="center" wrapText="1"/>
    </xf>
    <xf numFmtId="0" fontId="10" fillId="0" borderId="1" xfId="204" applyFont="1" applyFill="1" applyBorder="1" applyAlignment="1">
      <alignment horizontal="center" vertical="center" wrapText="1"/>
    </xf>
    <xf numFmtId="0" fontId="11" fillId="0" borderId="1" xfId="204" applyFont="1" applyFill="1" applyBorder="1" applyAlignment="1">
      <alignment vertical="center" wrapText="1"/>
    </xf>
    <xf numFmtId="0" fontId="12" fillId="0" borderId="1" xfId="204" applyFont="1" applyFill="1" applyBorder="1" applyAlignment="1">
      <alignment vertical="center" wrapText="1"/>
    </xf>
    <xf numFmtId="0" fontId="12" fillId="0" borderId="1" xfId="204" applyFont="1" applyFill="1" applyBorder="1" applyAlignment="1">
      <alignment horizontal="center" vertical="center" wrapText="1"/>
    </xf>
    <xf numFmtId="0" fontId="12" fillId="0" borderId="1" xfId="204" applyFont="1" applyFill="1" applyBorder="1" applyAlignment="1">
      <alignment horizontal="left" vertical="center" wrapText="1" indent="1"/>
    </xf>
    <xf numFmtId="49" fontId="13" fillId="0" borderId="1" xfId="0" applyNumberFormat="1" applyFont="1" applyBorder="1" applyAlignment="1">
      <alignment horizontal="left" vertical="center" wrapText="1"/>
    </xf>
    <xf numFmtId="49" fontId="13" fillId="0" borderId="2" xfId="0" applyNumberFormat="1" applyFont="1" applyBorder="1" applyAlignment="1">
      <alignment horizontal="left" vertical="center" wrapText="1"/>
    </xf>
    <xf numFmtId="49" fontId="13" fillId="0" borderId="3" xfId="0" applyNumberFormat="1" applyFont="1" applyBorder="1" applyAlignment="1">
      <alignment horizontal="left" vertical="center" wrapText="1"/>
    </xf>
    <xf numFmtId="49" fontId="13" fillId="0" borderId="4" xfId="0" applyNumberFormat="1" applyFont="1" applyBorder="1" applyAlignment="1">
      <alignment horizontal="left" vertical="center" wrapText="1"/>
    </xf>
    <xf numFmtId="0" fontId="11" fillId="0" borderId="1" xfId="204" applyFont="1" applyFill="1" applyBorder="1" applyAlignment="1">
      <alignment horizontal="left" vertical="center" wrapText="1" indent="1"/>
    </xf>
    <xf numFmtId="9" fontId="12" fillId="0" borderId="1" xfId="204" applyNumberFormat="1" applyFont="1" applyFill="1" applyBorder="1" applyAlignment="1">
      <alignment horizontal="center" vertical="center" wrapText="1"/>
    </xf>
    <xf numFmtId="0" fontId="14" fillId="0" borderId="5" xfId="200" applyFont="1" applyFill="1" applyBorder="1" applyAlignment="1" applyProtection="1">
      <alignment horizontal="left" vertical="center" wrapText="1"/>
      <protection locked="0"/>
    </xf>
    <xf numFmtId="0" fontId="12" fillId="0" borderId="3" xfId="204" applyFont="1" applyFill="1" applyBorder="1" applyAlignment="1">
      <alignment horizontal="center" vertical="center" wrapText="1"/>
    </xf>
    <xf numFmtId="0" fontId="14" fillId="0" borderId="4" xfId="200" applyFont="1" applyFill="1" applyBorder="1" applyAlignment="1" applyProtection="1">
      <alignment horizontal="left" vertical="center" wrapText="1"/>
      <protection locked="0"/>
    </xf>
    <xf numFmtId="49" fontId="13" fillId="0" borderId="3"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0" fontId="12" fillId="0" borderId="4" xfId="204"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194" fontId="21" fillId="0" borderId="1" xfId="0" applyNumberFormat="1" applyFont="1" applyFill="1" applyBorder="1" applyAlignment="1">
      <alignment horizontal="left" vertical="center" wrapText="1"/>
    </xf>
    <xf numFmtId="194" fontId="21" fillId="0" borderId="1" xfId="0" applyNumberFormat="1" applyFont="1" applyFill="1" applyBorder="1" applyAlignment="1">
      <alignment horizontal="center" vertical="center" wrapText="1"/>
    </xf>
    <xf numFmtId="0" fontId="22"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9" fillId="0" borderId="0" xfId="0" applyFont="1" applyFill="1" applyBorder="1" applyAlignment="1">
      <alignment horizontal="left" vertical="center"/>
    </xf>
    <xf numFmtId="0" fontId="21" fillId="0" borderId="0" xfId="0" applyFont="1" applyFill="1" applyBorder="1" applyAlignment="1">
      <alignment horizontal="right" vertical="center"/>
    </xf>
    <xf numFmtId="0" fontId="21" fillId="0" borderId="0" xfId="0" applyFont="1" applyFill="1" applyBorder="1" applyAlignment="1">
      <alignment horizontal="right" vertical="center" wrapText="1"/>
    </xf>
    <xf numFmtId="0" fontId="20" fillId="0" borderId="1" xfId="0" applyFont="1" applyFill="1" applyBorder="1" applyAlignment="1">
      <alignment vertical="center"/>
    </xf>
    <xf numFmtId="195" fontId="21" fillId="0" borderId="1" xfId="0" applyNumberFormat="1" applyFont="1" applyFill="1" applyBorder="1" applyAlignment="1">
      <alignment horizontal="right" vertical="center" wrapText="1"/>
    </xf>
    <xf numFmtId="19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xf>
    <xf numFmtId="0" fontId="20" fillId="0" borderId="1" xfId="0" applyFont="1" applyFill="1" applyBorder="1" applyAlignment="1">
      <alignment horizontal="left" vertical="center"/>
    </xf>
    <xf numFmtId="0" fontId="19"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0" fillId="0" borderId="1" xfId="0" applyFont="1" applyFill="1" applyBorder="1" applyAlignment="1">
      <alignment horizontal="left" vertical="center" wrapText="1"/>
    </xf>
    <xf numFmtId="4" fontId="21" fillId="0" borderId="1" xfId="0" applyNumberFormat="1" applyFont="1" applyFill="1" applyBorder="1" applyAlignment="1">
      <alignment horizontal="right" vertical="center" wrapText="1"/>
    </xf>
    <xf numFmtId="0" fontId="21"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19" fillId="0" borderId="0" xfId="0" applyFont="1" applyFill="1" applyBorder="1" applyAlignment="1">
      <alignment vertical="center" wrapText="1"/>
    </xf>
    <xf numFmtId="0" fontId="21" fillId="0" borderId="0" xfId="0" applyFont="1" applyFill="1" applyBorder="1" applyAlignment="1">
      <alignment vertical="center" wrapText="1"/>
    </xf>
    <xf numFmtId="0" fontId="21" fillId="0" borderId="1" xfId="0" applyFont="1" applyFill="1" applyBorder="1" applyAlignment="1">
      <alignment vertical="center" wrapText="1"/>
    </xf>
    <xf numFmtId="4" fontId="21" fillId="0" borderId="1" xfId="0" applyNumberFormat="1" applyFont="1" applyFill="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25" fillId="0" borderId="0" xfId="0" applyFont="1" applyFill="1" applyBorder="1" applyAlignment="1">
      <alignment vertical="center"/>
    </xf>
    <xf numFmtId="0" fontId="26" fillId="0" borderId="0" xfId="0" applyFont="1" applyFill="1" applyBorder="1" applyAlignment="1">
      <alignment vertical="center"/>
    </xf>
    <xf numFmtId="0" fontId="27" fillId="0" borderId="1" xfId="0" applyFont="1" applyFill="1" applyBorder="1" applyAlignment="1">
      <alignment horizontal="center" vertical="center" wrapText="1"/>
    </xf>
    <xf numFmtId="0" fontId="28" fillId="0" borderId="1" xfId="0" applyFont="1" applyFill="1" applyBorder="1" applyAlignment="1">
      <alignment vertical="center" wrapText="1"/>
    </xf>
    <xf numFmtId="4" fontId="28" fillId="0" borderId="1" xfId="0" applyNumberFormat="1" applyFont="1" applyFill="1" applyBorder="1" applyAlignment="1">
      <alignment vertical="center" wrapText="1"/>
    </xf>
    <xf numFmtId="0" fontId="28" fillId="0" borderId="1"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30" fillId="0" borderId="0" xfId="0" applyFont="1">
      <alignment vertical="center"/>
    </xf>
    <xf numFmtId="0" fontId="1" fillId="0" borderId="0" xfId="101" applyNumberFormat="1" applyFont="1" applyFill="1" applyAlignment="1" applyProtection="1">
      <alignment horizontal="center" vertical="center" wrapText="1"/>
    </xf>
    <xf numFmtId="0" fontId="27" fillId="0" borderId="1" xfId="0" applyFont="1" applyFill="1" applyBorder="1" applyAlignment="1">
      <alignment vertical="center" wrapText="1"/>
    </xf>
    <xf numFmtId="195" fontId="28" fillId="0" borderId="1" xfId="0" applyNumberFormat="1" applyFont="1" applyFill="1" applyBorder="1" applyAlignment="1">
      <alignment vertical="center" wrapText="1"/>
    </xf>
    <xf numFmtId="0" fontId="28" fillId="0" borderId="1" xfId="0" applyFont="1" applyFill="1" applyBorder="1" applyAlignment="1">
      <alignment horizontal="center" vertical="center" wrapText="1"/>
    </xf>
    <xf numFmtId="195" fontId="27" fillId="0" borderId="1" xfId="0" applyNumberFormat="1" applyFont="1" applyFill="1" applyBorder="1" applyAlignment="1">
      <alignment vertical="center" wrapText="1"/>
    </xf>
    <xf numFmtId="0" fontId="25" fillId="0" borderId="1" xfId="0" applyFont="1" applyFill="1" applyBorder="1" applyAlignment="1">
      <alignment horizontal="center" vertical="center"/>
    </xf>
    <xf numFmtId="195" fontId="27" fillId="0" borderId="1" xfId="0" applyNumberFormat="1" applyFont="1" applyFill="1" applyBorder="1" applyAlignment="1">
      <alignment horizontal="center" vertical="center" wrapText="1"/>
    </xf>
    <xf numFmtId="0" fontId="29" fillId="0" borderId="0" xfId="101" applyFill="1" applyAlignment="1"/>
    <xf numFmtId="0" fontId="29" fillId="0" borderId="0" xfId="101" applyAlignment="1"/>
    <xf numFmtId="0" fontId="29" fillId="0" borderId="0" xfId="101" applyAlignment="1">
      <alignment horizontal="right" vertical="center"/>
    </xf>
    <xf numFmtId="0" fontId="1" fillId="0" borderId="0" xfId="101" applyNumberFormat="1" applyFont="1" applyFill="1" applyAlignment="1" applyProtection="1">
      <alignment horizontal="right" vertical="center" wrapText="1"/>
    </xf>
    <xf numFmtId="0" fontId="25" fillId="0" borderId="0" xfId="177" applyFont="1" applyAlignment="1" applyProtection="1">
      <alignment horizontal="left" vertical="center"/>
    </xf>
    <xf numFmtId="196" fontId="31" fillId="0" borderId="0" xfId="177" applyNumberFormat="1" applyFont="1" applyAlignment="1">
      <alignment horizontal="right" vertical="center"/>
    </xf>
    <xf numFmtId="0" fontId="31" fillId="0" borderId="0" xfId="177" applyFont="1" applyAlignment="1">
      <alignment horizontal="right" vertical="center"/>
    </xf>
    <xf numFmtId="197" fontId="31" fillId="0" borderId="0" xfId="177" applyNumberFormat="1" applyFont="1" applyFill="1" applyBorder="1" applyAlignment="1" applyProtection="1">
      <alignment horizontal="right" vertical="center"/>
    </xf>
    <xf numFmtId="2" fontId="27" fillId="0" borderId="1" xfId="170" applyNumberFormat="1" applyFont="1" applyFill="1" applyBorder="1" applyAlignment="1" applyProtection="1">
      <alignment horizontal="center" vertical="center" wrapText="1"/>
    </xf>
    <xf numFmtId="198" fontId="27" fillId="0" borderId="1" xfId="72" applyNumberFormat="1" applyFont="1" applyBorder="1" applyAlignment="1">
      <alignment horizontal="center" vertical="center" wrapText="1"/>
    </xf>
    <xf numFmtId="0" fontId="29" fillId="0" borderId="0" xfId="142" applyAlignment="1">
      <alignment horizontal="center" vertical="center"/>
    </xf>
    <xf numFmtId="49" fontId="27" fillId="0" borderId="1" xfId="211" applyNumberFormat="1" applyFont="1" applyFill="1" applyBorder="1" applyAlignment="1" applyProtection="1">
      <alignment horizontal="left" vertical="center"/>
    </xf>
    <xf numFmtId="199" fontId="27" fillId="0" borderId="1" xfId="1" applyNumberFormat="1" applyFont="1" applyFill="1" applyBorder="1" applyAlignment="1">
      <alignment horizontal="right" vertical="center" wrapText="1"/>
    </xf>
    <xf numFmtId="200" fontId="27" fillId="0" borderId="1" xfId="3" applyNumberFormat="1" applyFont="1" applyFill="1" applyBorder="1" applyAlignment="1">
      <alignment horizontal="right" vertical="center" wrapText="1"/>
    </xf>
    <xf numFmtId="49" fontId="28" fillId="0" borderId="1" xfId="211" applyNumberFormat="1" applyFont="1" applyFill="1" applyBorder="1" applyAlignment="1" applyProtection="1">
      <alignment horizontal="left" vertical="center"/>
    </xf>
    <xf numFmtId="199" fontId="28" fillId="0" borderId="1" xfId="1" applyNumberFormat="1" applyFont="1" applyFill="1" applyBorder="1" applyAlignment="1">
      <alignment horizontal="right" vertical="center" wrapText="1"/>
    </xf>
    <xf numFmtId="200" fontId="28" fillId="0" borderId="1" xfId="3" applyNumberFormat="1" applyFont="1" applyFill="1" applyBorder="1" applyAlignment="1">
      <alignment horizontal="right" vertical="center" wrapText="1"/>
    </xf>
    <xf numFmtId="49" fontId="27" fillId="0" borderId="1" xfId="211" applyNumberFormat="1" applyFont="1" applyFill="1" applyBorder="1" applyAlignment="1" applyProtection="1">
      <alignment horizontal="left" vertical="center" wrapText="1"/>
    </xf>
    <xf numFmtId="199" fontId="32" fillId="0" borderId="1" xfId="1" applyNumberFormat="1" applyFont="1" applyFill="1" applyBorder="1" applyAlignment="1" applyProtection="1">
      <alignment vertical="center" wrapText="1"/>
    </xf>
    <xf numFmtId="199" fontId="28" fillId="0" borderId="1" xfId="1" applyNumberFormat="1" applyFont="1" applyFill="1" applyBorder="1" applyAlignment="1" applyProtection="1">
      <alignment horizontal="right" vertical="center" wrapText="1"/>
    </xf>
    <xf numFmtId="199" fontId="28" fillId="2" borderId="1" xfId="1" applyNumberFormat="1" applyFont="1" applyFill="1" applyBorder="1" applyAlignment="1" applyProtection="1">
      <alignment horizontal="right" vertical="center" wrapText="1"/>
    </xf>
    <xf numFmtId="49" fontId="27" fillId="0" borderId="1" xfId="188" applyNumberFormat="1" applyFont="1" applyFill="1" applyBorder="1" applyAlignment="1" applyProtection="1">
      <alignment horizontal="distributed" vertical="center"/>
    </xf>
    <xf numFmtId="49" fontId="27" fillId="0" borderId="1" xfId="188" applyNumberFormat="1" applyFont="1" applyFill="1" applyBorder="1" applyAlignment="1" applyProtection="1">
      <alignment horizontal="left" vertical="center" wrapText="1"/>
    </xf>
    <xf numFmtId="49" fontId="27" fillId="0" borderId="1" xfId="188" applyNumberFormat="1" applyFont="1" applyFill="1" applyBorder="1" applyAlignment="1" applyProtection="1">
      <alignment horizontal="left" vertical="center"/>
    </xf>
    <xf numFmtId="199" fontId="29" fillId="0" borderId="0" xfId="101" applyNumberFormat="1" applyAlignment="1">
      <alignment horizontal="right" vertical="center"/>
    </xf>
    <xf numFmtId="0" fontId="29" fillId="0" borderId="0" xfId="142" applyFill="1" applyAlignment="1"/>
    <xf numFmtId="0" fontId="29" fillId="0" borderId="0" xfId="142" applyAlignment="1"/>
    <xf numFmtId="0" fontId="1" fillId="0" borderId="0" xfId="142" applyNumberFormat="1" applyFont="1" applyFill="1" applyAlignment="1" applyProtection="1">
      <alignment horizontal="center" vertical="center" wrapText="1"/>
    </xf>
    <xf numFmtId="0" fontId="28" fillId="0" borderId="0" xfId="142" applyFont="1" applyFill="1" applyAlignment="1" applyProtection="1">
      <alignment horizontal="left" vertical="center"/>
    </xf>
    <xf numFmtId="196" fontId="28" fillId="0" borderId="0" xfId="142" applyNumberFormat="1" applyFont="1" applyFill="1" applyAlignment="1" applyProtection="1">
      <alignment horizontal="right"/>
    </xf>
    <xf numFmtId="0" fontId="33" fillId="0" borderId="0" xfId="142" applyFont="1" applyFill="1" applyAlignment="1">
      <alignment vertical="center"/>
    </xf>
    <xf numFmtId="0" fontId="28" fillId="0" borderId="0" xfId="142" applyFont="1" applyFill="1" applyAlignment="1">
      <alignment horizontal="right" vertical="center"/>
    </xf>
    <xf numFmtId="0" fontId="27" fillId="0" borderId="1" xfId="142" applyNumberFormat="1" applyFont="1" applyFill="1" applyBorder="1" applyAlignment="1" applyProtection="1">
      <alignment horizontal="center" vertical="center"/>
    </xf>
    <xf numFmtId="49" fontId="27" fillId="0" borderId="1" xfId="208" applyNumberFormat="1" applyFont="1" applyFill="1" applyBorder="1" applyAlignment="1" applyProtection="1">
      <alignment vertical="center"/>
    </xf>
    <xf numFmtId="199" fontId="27" fillId="0" borderId="1" xfId="100" applyNumberFormat="1" applyFont="1" applyBorder="1" applyAlignment="1">
      <alignment horizontal="right" vertical="center" wrapText="1"/>
    </xf>
    <xf numFmtId="199" fontId="27" fillId="0" borderId="1" xfId="202" applyNumberFormat="1" applyFont="1" applyBorder="1" applyAlignment="1">
      <alignment horizontal="right" vertical="center" wrapText="1"/>
    </xf>
    <xf numFmtId="49" fontId="28" fillId="0" borderId="1" xfId="208" applyNumberFormat="1" applyFont="1" applyFill="1" applyBorder="1" applyAlignment="1" applyProtection="1">
      <alignment vertical="center"/>
    </xf>
    <xf numFmtId="199" fontId="28" fillId="0" borderId="1" xfId="100" applyNumberFormat="1" applyFont="1" applyBorder="1" applyAlignment="1">
      <alignment horizontal="right" vertical="center" wrapText="1"/>
    </xf>
    <xf numFmtId="199" fontId="28" fillId="0" borderId="1" xfId="202" applyNumberFormat="1" applyFont="1" applyBorder="1" applyAlignment="1">
      <alignment horizontal="right" vertical="center" wrapText="1"/>
    </xf>
    <xf numFmtId="49" fontId="28" fillId="0" borderId="1" xfId="93" applyNumberFormat="1" applyFont="1" applyFill="1" applyBorder="1" applyAlignment="1" applyProtection="1">
      <alignment vertical="center"/>
    </xf>
    <xf numFmtId="199" fontId="28" fillId="0" borderId="1" xfId="202" applyNumberFormat="1" applyFont="1" applyFill="1" applyBorder="1" applyAlignment="1">
      <alignment horizontal="right" vertical="center" wrapText="1"/>
    </xf>
    <xf numFmtId="199" fontId="27" fillId="0" borderId="1" xfId="100" applyNumberFormat="1" applyFont="1" applyFill="1" applyBorder="1" applyAlignment="1">
      <alignment horizontal="right" vertical="center" wrapText="1"/>
    </xf>
    <xf numFmtId="199" fontId="28" fillId="2" borderId="1" xfId="202" applyNumberFormat="1" applyFont="1" applyFill="1" applyBorder="1" applyAlignment="1">
      <alignment horizontal="right" vertical="center" wrapText="1"/>
    </xf>
    <xf numFmtId="49" fontId="27" fillId="0" borderId="1" xfId="188" applyNumberFormat="1" applyFont="1" applyFill="1" applyBorder="1" applyAlignment="1" applyProtection="1">
      <alignment vertical="center"/>
    </xf>
    <xf numFmtId="199" fontId="29" fillId="0" borderId="0" xfId="142" applyNumberFormat="1" applyAlignment="1"/>
    <xf numFmtId="0" fontId="29" fillId="0" borderId="0" xfId="207" applyFill="1" applyAlignment="1"/>
    <xf numFmtId="0" fontId="29" fillId="0" borderId="0" xfId="207" applyAlignment="1"/>
    <xf numFmtId="0" fontId="34" fillId="0" borderId="0" xfId="207" applyNumberFormat="1" applyFont="1" applyFill="1" applyAlignment="1" applyProtection="1">
      <alignment horizontal="center" vertical="center" wrapText="1"/>
    </xf>
    <xf numFmtId="0" fontId="25" fillId="0" borderId="0" xfId="221" applyFont="1" applyAlignment="1" applyProtection="1">
      <alignment horizontal="left" vertical="center"/>
    </xf>
    <xf numFmtId="0" fontId="31" fillId="0" borderId="0" xfId="221" applyFont="1" applyAlignment="1"/>
    <xf numFmtId="201" fontId="31" fillId="0" borderId="0" xfId="221" applyNumberFormat="1" applyFont="1" applyAlignment="1"/>
    <xf numFmtId="197" fontId="32" fillId="0" borderId="0" xfId="221" applyNumberFormat="1" applyFont="1" applyFill="1" applyBorder="1" applyAlignment="1" applyProtection="1">
      <alignment horizontal="right" vertical="center"/>
    </xf>
    <xf numFmtId="0" fontId="29" fillId="0" borderId="0" xfId="207" applyAlignment="1">
      <alignment horizontal="center" vertical="center"/>
    </xf>
    <xf numFmtId="0" fontId="35" fillId="0" borderId="0" xfId="217" applyFont="1" applyAlignment="1">
      <alignment horizontal="center" vertical="center"/>
    </xf>
    <xf numFmtId="199" fontId="29" fillId="0" borderId="0" xfId="207" applyNumberFormat="1" applyAlignment="1"/>
    <xf numFmtId="0" fontId="29" fillId="0" borderId="0" xfId="207" applyAlignment="1">
      <alignment vertical="center"/>
    </xf>
    <xf numFmtId="0" fontId="28" fillId="0" borderId="0" xfId="207" applyFont="1" applyFill="1" applyAlignment="1" applyProtection="1">
      <alignment horizontal="left" vertical="center"/>
    </xf>
    <xf numFmtId="4" fontId="28" fillId="0" borderId="0" xfId="207" applyNumberFormat="1" applyFont="1" applyFill="1" applyAlignment="1" applyProtection="1">
      <alignment horizontal="right" vertical="center"/>
    </xf>
    <xf numFmtId="201" fontId="33" fillId="0" borderId="0" xfId="207" applyNumberFormat="1" applyFont="1" applyFill="1" applyAlignment="1">
      <alignment vertical="center"/>
    </xf>
    <xf numFmtId="0" fontId="28" fillId="0" borderId="0" xfId="207" applyFont="1" applyFill="1" applyAlignment="1">
      <alignment horizontal="right" vertical="center"/>
    </xf>
    <xf numFmtId="0" fontId="27" fillId="0" borderId="1" xfId="206" applyNumberFormat="1" applyFont="1" applyFill="1" applyBorder="1" applyAlignment="1" applyProtection="1">
      <alignment horizontal="center" vertical="center"/>
    </xf>
    <xf numFmtId="0" fontId="35" fillId="0" borderId="0" xfId="217" applyFont="1">
      <alignment vertical="center"/>
    </xf>
    <xf numFmtId="200" fontId="28" fillId="0" borderId="1" xfId="175" applyNumberFormat="1" applyFont="1" applyFill="1" applyBorder="1" applyAlignment="1">
      <alignment horizontal="right" vertical="center" wrapText="1"/>
    </xf>
    <xf numFmtId="0" fontId="29" fillId="0" borderId="0" xfId="72">
      <alignment vertical="center"/>
    </xf>
    <xf numFmtId="0" fontId="7" fillId="0" borderId="0" xfId="72" applyFont="1" applyAlignment="1">
      <alignment horizontal="center" vertical="center" wrapText="1"/>
    </xf>
    <xf numFmtId="0" fontId="29" fillId="0" borderId="0" xfId="72" applyFill="1">
      <alignment vertical="center"/>
    </xf>
    <xf numFmtId="0" fontId="2" fillId="0" borderId="0" xfId="0" applyFont="1" applyFill="1" applyAlignment="1">
      <alignment vertical="center"/>
    </xf>
    <xf numFmtId="0" fontId="36" fillId="0" borderId="0" xfId="212" applyFont="1" applyAlignment="1">
      <alignment horizontal="center" vertical="center" shrinkToFit="1"/>
    </xf>
    <xf numFmtId="0" fontId="8" fillId="0" borderId="0" xfId="212" applyFont="1" applyAlignment="1">
      <alignment horizontal="center" vertical="center" shrinkToFit="1"/>
    </xf>
    <xf numFmtId="0" fontId="25" fillId="0" borderId="0" xfId="212" applyFont="1" applyBorder="1" applyAlignment="1">
      <alignment horizontal="left" vertical="center" wrapText="1"/>
    </xf>
    <xf numFmtId="0" fontId="25" fillId="0" borderId="0" xfId="0" applyFont="1" applyFill="1" applyAlignment="1">
      <alignment horizontal="right"/>
    </xf>
    <xf numFmtId="0" fontId="27" fillId="0" borderId="1" xfId="223" applyFont="1" applyBorder="1" applyAlignment="1">
      <alignment horizontal="center" vertical="center"/>
    </xf>
    <xf numFmtId="49" fontId="27" fillId="0" borderId="1" xfId="0" applyNumberFormat="1" applyFont="1" applyFill="1" applyBorder="1" applyAlignment="1" applyProtection="1">
      <alignment vertical="center" wrapText="1"/>
    </xf>
    <xf numFmtId="199" fontId="28" fillId="0" borderId="1" xfId="1" applyNumberFormat="1" applyFont="1" applyBorder="1" applyAlignment="1">
      <alignment horizontal="right" vertical="center" wrapText="1"/>
    </xf>
    <xf numFmtId="0" fontId="28" fillId="0" borderId="1" xfId="186" applyNumberFormat="1" applyFont="1" applyFill="1" applyBorder="1" applyAlignment="1">
      <alignment horizontal="left" vertical="center" wrapText="1"/>
    </xf>
    <xf numFmtId="0" fontId="25" fillId="0" borderId="1" xfId="0" applyFont="1" applyFill="1" applyBorder="1" applyAlignment="1">
      <alignment horizontal="left" vertical="center"/>
    </xf>
    <xf numFmtId="0" fontId="9" fillId="0" borderId="1" xfId="0" applyFont="1" applyFill="1" applyBorder="1" applyAlignment="1">
      <alignment horizontal="center" vertical="center"/>
    </xf>
    <xf numFmtId="0" fontId="37" fillId="0" borderId="1" xfId="72" applyFont="1" applyFill="1" applyBorder="1">
      <alignment vertical="center"/>
    </xf>
    <xf numFmtId="0" fontId="29" fillId="0" borderId="0" xfId="72" applyAlignment="1">
      <alignment vertical="center" wrapText="1"/>
    </xf>
    <xf numFmtId="0" fontId="37" fillId="0" borderId="0" xfId="72" applyFont="1" applyAlignment="1">
      <alignment horizontal="left" vertical="center" wrapText="1"/>
    </xf>
    <xf numFmtId="0" fontId="8" fillId="0" borderId="0" xfId="175" applyFont="1" applyFill="1" applyAlignment="1">
      <alignment horizontal="center" vertical="center" shrinkToFit="1"/>
    </xf>
    <xf numFmtId="0" fontId="25" fillId="0" borderId="0" xfId="175" applyFont="1" applyFill="1" applyAlignment="1">
      <alignment horizontal="left" vertical="center" wrapText="1"/>
    </xf>
    <xf numFmtId="198" fontId="28" fillId="0" borderId="0" xfId="214" applyNumberFormat="1" applyFont="1" applyFill="1" applyBorder="1" applyAlignment="1">
      <alignment horizontal="right" vertical="center"/>
    </xf>
    <xf numFmtId="0" fontId="27" fillId="0" borderId="1" xfId="214" applyFont="1" applyFill="1" applyBorder="1" applyAlignment="1">
      <alignment horizontal="center" vertical="center"/>
    </xf>
    <xf numFmtId="198" fontId="27" fillId="0" borderId="1" xfId="72" applyNumberFormat="1" applyFont="1" applyFill="1" applyBorder="1" applyAlignment="1">
      <alignment horizontal="center" vertical="center" wrapText="1"/>
    </xf>
    <xf numFmtId="0" fontId="0" fillId="0" borderId="0" xfId="0" applyFont="1" applyAlignment="1"/>
    <xf numFmtId="199" fontId="27" fillId="0" borderId="1" xfId="72" applyNumberFormat="1" applyFont="1" applyFill="1" applyBorder="1" applyAlignment="1">
      <alignment horizontal="right" vertical="center" wrapText="1"/>
    </xf>
    <xf numFmtId="199" fontId="28" fillId="0" borderId="1" xfId="72" applyNumberFormat="1" applyFont="1" applyFill="1" applyBorder="1" applyAlignment="1">
      <alignment horizontal="right" vertical="center" wrapText="1"/>
    </xf>
    <xf numFmtId="200" fontId="28" fillId="0" borderId="1" xfId="72" applyNumberFormat="1" applyFont="1" applyFill="1" applyBorder="1" applyAlignment="1">
      <alignment horizontal="right" vertical="center" wrapText="1"/>
    </xf>
    <xf numFmtId="200" fontId="28" fillId="0" borderId="1" xfId="72" applyNumberFormat="1" applyFont="1" applyBorder="1" applyAlignment="1">
      <alignment horizontal="right" vertical="center" wrapText="1"/>
    </xf>
    <xf numFmtId="200" fontId="27" fillId="0" borderId="1" xfId="72" applyNumberFormat="1" applyFont="1" applyFill="1" applyBorder="1" applyAlignment="1">
      <alignment horizontal="right" vertical="center" wrapText="1"/>
    </xf>
    <xf numFmtId="200" fontId="27" fillId="0" borderId="1" xfId="72" applyNumberFormat="1" applyFont="1" applyBorder="1" applyAlignment="1">
      <alignment horizontal="right" vertical="center" wrapText="1"/>
    </xf>
    <xf numFmtId="49" fontId="28" fillId="0" borderId="1" xfId="0" applyNumberFormat="1" applyFont="1" applyFill="1" applyBorder="1" applyAlignment="1" applyProtection="1">
      <alignment vertical="center" wrapText="1"/>
    </xf>
    <xf numFmtId="0" fontId="27" fillId="0" borderId="1" xfId="72" applyFont="1" applyFill="1" applyBorder="1" applyAlignment="1">
      <alignment horizontal="distributed" vertical="center" wrapText="1"/>
    </xf>
    <xf numFmtId="0" fontId="27" fillId="0" borderId="1" xfId="186" applyNumberFormat="1" applyFont="1" applyFill="1" applyBorder="1" applyAlignment="1">
      <alignment horizontal="left" vertical="center" wrapText="1"/>
    </xf>
    <xf numFmtId="0" fontId="28" fillId="0" borderId="1" xfId="186" applyNumberFormat="1" applyFont="1" applyFill="1" applyBorder="1" applyAlignment="1">
      <alignment horizontal="left" vertical="center" wrapText="1" indent="1"/>
    </xf>
    <xf numFmtId="199" fontId="25" fillId="0" borderId="1" xfId="0" applyNumberFormat="1" applyFont="1" applyFill="1" applyBorder="1" applyAlignment="1">
      <alignment horizontal="right" vertical="center" wrapText="1"/>
    </xf>
    <xf numFmtId="0" fontId="27" fillId="0" borderId="1" xfId="72" applyFont="1" applyFill="1" applyBorder="1" applyAlignment="1">
      <alignment horizontal="left" vertical="center" wrapText="1"/>
    </xf>
    <xf numFmtId="199" fontId="9" fillId="0" borderId="1" xfId="0" applyNumberFormat="1" applyFont="1" applyFill="1" applyBorder="1" applyAlignment="1">
      <alignment horizontal="right" vertical="center" wrapText="1"/>
    </xf>
    <xf numFmtId="41" fontId="0" fillId="0" borderId="0" xfId="0" applyNumberFormat="1" applyAlignment="1"/>
    <xf numFmtId="199" fontId="0" fillId="0" borderId="0" xfId="0" applyNumberFormat="1" applyAlignment="1"/>
    <xf numFmtId="0" fontId="29" fillId="0" borderId="0" xfId="186" applyAlignment="1"/>
    <xf numFmtId="0" fontId="38" fillId="3" borderId="0" xfId="186" applyFont="1" applyFill="1" applyAlignment="1"/>
    <xf numFmtId="0" fontId="8" fillId="0" borderId="0" xfId="175" applyFont="1" applyAlignment="1">
      <alignment horizontal="center" vertical="center" shrinkToFit="1"/>
    </xf>
    <xf numFmtId="0" fontId="39" fillId="3" borderId="0" xfId="175" applyFont="1" applyFill="1" applyAlignment="1">
      <alignment horizontal="center" vertical="center" shrinkToFit="1"/>
    </xf>
    <xf numFmtId="0" fontId="25" fillId="0" borderId="0" xfId="175" applyFont="1" applyAlignment="1">
      <alignment horizontal="left" vertical="center" wrapText="1"/>
    </xf>
    <xf numFmtId="0" fontId="40" fillId="0" borderId="0" xfId="175" applyFont="1" applyFill="1" applyAlignment="1">
      <alignment horizontal="left" vertical="center" wrapText="1"/>
    </xf>
    <xf numFmtId="0" fontId="28" fillId="0" borderId="0" xfId="186" applyFont="1" applyAlignment="1">
      <alignment horizontal="right" vertical="center"/>
    </xf>
    <xf numFmtId="0" fontId="27" fillId="0" borderId="1" xfId="186" applyFont="1" applyFill="1" applyBorder="1" applyAlignment="1">
      <alignment horizontal="center" vertical="center" wrapText="1"/>
    </xf>
    <xf numFmtId="199" fontId="41" fillId="0" borderId="1" xfId="1" applyNumberFormat="1" applyFont="1" applyFill="1" applyBorder="1" applyAlignment="1">
      <alignment horizontal="right" vertical="center" wrapText="1"/>
    </xf>
    <xf numFmtId="0" fontId="32" fillId="0" borderId="1" xfId="0" applyFont="1" applyFill="1" applyBorder="1" applyAlignment="1" applyProtection="1">
      <alignment horizontal="right" vertical="center"/>
      <protection locked="0"/>
    </xf>
    <xf numFmtId="200" fontId="9" fillId="0" borderId="1" xfId="175" applyNumberFormat="1" applyFont="1" applyFill="1" applyBorder="1" applyAlignment="1">
      <alignment horizontal="right" vertical="center" wrapText="1"/>
    </xf>
    <xf numFmtId="0" fontId="32" fillId="3" borderId="1" xfId="0" applyFont="1" applyFill="1" applyBorder="1" applyAlignment="1" applyProtection="1">
      <alignment horizontal="right" vertical="center"/>
      <protection locked="0"/>
    </xf>
    <xf numFmtId="200" fontId="25" fillId="0" borderId="1" xfId="0" applyNumberFormat="1" applyFont="1" applyBorder="1" applyAlignment="1">
      <alignment horizontal="right" vertical="center" wrapText="1"/>
    </xf>
    <xf numFmtId="0" fontId="32" fillId="0" borderId="1" xfId="0" applyNumberFormat="1" applyFont="1" applyFill="1" applyBorder="1" applyAlignment="1" applyProtection="1">
      <alignment horizontal="right" vertical="center"/>
    </xf>
    <xf numFmtId="200" fontId="25" fillId="0" borderId="1" xfId="175" applyNumberFormat="1" applyFont="1" applyFill="1" applyBorder="1" applyAlignment="1">
      <alignment horizontal="right" vertical="center" wrapText="1"/>
    </xf>
    <xf numFmtId="3" fontId="32" fillId="3" borderId="1" xfId="0" applyNumberFormat="1" applyFont="1" applyFill="1" applyBorder="1" applyAlignment="1" applyProtection="1">
      <alignment horizontal="right" vertical="center" wrapText="1"/>
      <protection locked="0"/>
    </xf>
    <xf numFmtId="3" fontId="32" fillId="0" borderId="1" xfId="0" applyNumberFormat="1" applyFont="1" applyFill="1" applyBorder="1" applyAlignment="1" applyProtection="1">
      <alignment horizontal="right" vertical="center" wrapText="1"/>
      <protection locked="0"/>
    </xf>
    <xf numFmtId="200" fontId="25" fillId="0" borderId="1" xfId="0" applyNumberFormat="1" applyFont="1" applyFill="1" applyBorder="1" applyAlignment="1">
      <alignment horizontal="right" vertical="center" wrapText="1"/>
    </xf>
    <xf numFmtId="4" fontId="42" fillId="0" borderId="1" xfId="200" applyNumberFormat="1" applyFont="1" applyFill="1" applyBorder="1" applyAlignment="1" applyProtection="1">
      <alignment horizontal="right" vertical="center"/>
    </xf>
    <xf numFmtId="4" fontId="43" fillId="0" borderId="1" xfId="200" applyNumberFormat="1" applyFont="1" applyFill="1" applyBorder="1" applyAlignment="1" applyProtection="1">
      <alignment horizontal="right" vertical="center"/>
    </xf>
    <xf numFmtId="199" fontId="27" fillId="0" borderId="1" xfId="175" applyNumberFormat="1" applyFont="1" applyFill="1" applyBorder="1" applyAlignment="1">
      <alignment horizontal="right" vertical="center" wrapText="1"/>
    </xf>
    <xf numFmtId="199" fontId="28" fillId="0" borderId="1" xfId="175" applyNumberFormat="1" applyFont="1" applyFill="1" applyBorder="1" applyAlignment="1">
      <alignment horizontal="right" vertical="center" wrapText="1"/>
    </xf>
    <xf numFmtId="199" fontId="28" fillId="3" borderId="1" xfId="175" applyNumberFormat="1" applyFont="1" applyFill="1" applyBorder="1" applyAlignment="1">
      <alignment horizontal="right" vertical="center" wrapText="1"/>
    </xf>
    <xf numFmtId="199" fontId="27" fillId="3" borderId="1" xfId="72" applyNumberFormat="1" applyFont="1" applyFill="1" applyBorder="1" applyAlignment="1">
      <alignment horizontal="right" vertical="center" wrapText="1"/>
    </xf>
    <xf numFmtId="199" fontId="28" fillId="3" borderId="1" xfId="72" applyNumberFormat="1" applyFont="1" applyFill="1" applyBorder="1" applyAlignment="1">
      <alignment horizontal="right" vertical="center" wrapText="1"/>
    </xf>
    <xf numFmtId="199" fontId="28" fillId="0" borderId="1" xfId="229" applyNumberFormat="1" applyFont="1" applyFill="1" applyBorder="1" applyAlignment="1">
      <alignment horizontal="right" vertical="center" wrapText="1"/>
    </xf>
    <xf numFmtId="199" fontId="27" fillId="0" borderId="1" xfId="229" applyNumberFormat="1" applyFont="1" applyFill="1" applyBorder="1" applyAlignment="1">
      <alignment horizontal="right" vertical="center" wrapText="1"/>
    </xf>
    <xf numFmtId="200" fontId="9" fillId="0" borderId="1" xfId="0" applyNumberFormat="1" applyFont="1" applyFill="1" applyBorder="1" applyAlignment="1">
      <alignment horizontal="right" vertical="center" wrapText="1"/>
    </xf>
    <xf numFmtId="0" fontId="9" fillId="0" borderId="1" xfId="0" applyFont="1" applyFill="1" applyBorder="1" applyAlignment="1">
      <alignment horizontal="distributed" vertical="center" wrapText="1"/>
    </xf>
    <xf numFmtId="49" fontId="27" fillId="0" borderId="1" xfId="0" applyNumberFormat="1" applyFont="1" applyFill="1" applyBorder="1" applyAlignment="1" applyProtection="1">
      <alignment horizontal="center" vertical="center" wrapText="1"/>
    </xf>
    <xf numFmtId="49" fontId="27" fillId="0" borderId="1" xfId="0" applyNumberFormat="1" applyFont="1" applyFill="1" applyBorder="1" applyAlignment="1" applyProtection="1">
      <alignment horizontal="left" vertical="center" wrapText="1"/>
    </xf>
    <xf numFmtId="199" fontId="27" fillId="0" borderId="1" xfId="0" applyNumberFormat="1" applyFont="1" applyFill="1" applyBorder="1" applyAlignment="1">
      <alignment horizontal="right" vertical="center" wrapText="1"/>
    </xf>
    <xf numFmtId="199" fontId="27" fillId="3" borderId="1" xfId="1" applyNumberFormat="1" applyFont="1" applyFill="1" applyBorder="1" applyAlignment="1">
      <alignment horizontal="right" vertical="center" wrapText="1"/>
    </xf>
    <xf numFmtId="41" fontId="29" fillId="0" borderId="0" xfId="186" applyNumberFormat="1" applyAlignment="1"/>
    <xf numFmtId="199" fontId="29" fillId="0" borderId="0" xfId="186" applyNumberFormat="1" applyAlignment="1"/>
    <xf numFmtId="0" fontId="28" fillId="0" borderId="0" xfId="186" applyFont="1" applyAlignment="1"/>
    <xf numFmtId="0" fontId="29" fillId="0" borderId="0" xfId="186" applyFill="1" applyAlignment="1"/>
    <xf numFmtId="0" fontId="8" fillId="2" borderId="0" xfId="175" applyFont="1" applyFill="1" applyAlignment="1">
      <alignment horizontal="center" vertical="center" shrinkToFit="1"/>
    </xf>
    <xf numFmtId="0" fontId="44" fillId="2" borderId="0" xfId="175" applyFont="1" applyFill="1" applyAlignment="1">
      <alignment vertical="center" shrinkToFit="1"/>
    </xf>
    <xf numFmtId="0" fontId="25" fillId="2" borderId="0" xfId="175" applyFont="1" applyFill="1" applyAlignment="1">
      <alignment horizontal="left" vertical="center" wrapText="1"/>
    </xf>
    <xf numFmtId="0" fontId="28" fillId="2" borderId="0" xfId="186" applyFont="1" applyFill="1" applyAlignment="1">
      <alignment horizontal="right" vertical="center"/>
    </xf>
    <xf numFmtId="198" fontId="29" fillId="2" borderId="0" xfId="214" applyNumberFormat="1" applyFont="1" applyFill="1" applyBorder="1" applyAlignment="1">
      <alignment vertical="center"/>
    </xf>
    <xf numFmtId="0" fontId="27" fillId="0" borderId="1" xfId="214" applyFont="1" applyFill="1" applyBorder="1" applyAlignment="1">
      <alignment horizontal="distributed" vertical="center" wrapText="1" indent="3"/>
    </xf>
    <xf numFmtId="0" fontId="29" fillId="2" borderId="0" xfId="186" applyFill="1" applyAlignment="1"/>
    <xf numFmtId="41" fontId="9" fillId="0" borderId="1" xfId="0" applyNumberFormat="1" applyFont="1" applyFill="1" applyBorder="1" applyAlignment="1">
      <alignment horizontal="right" vertical="center" wrapText="1"/>
    </xf>
    <xf numFmtId="0" fontId="29" fillId="2" borderId="0" xfId="142" applyFill="1" applyAlignment="1"/>
    <xf numFmtId="41" fontId="28" fillId="0" borderId="1" xfId="72" applyNumberFormat="1" applyFont="1" applyFill="1" applyBorder="1" applyAlignment="1">
      <alignment horizontal="right" vertical="center" wrapText="1"/>
    </xf>
    <xf numFmtId="41" fontId="28" fillId="0" borderId="1" xfId="72" applyNumberFormat="1" applyFont="1" applyBorder="1" applyAlignment="1">
      <alignment horizontal="right" vertical="center" wrapText="1"/>
    </xf>
    <xf numFmtId="41" fontId="27" fillId="0" borderId="1" xfId="72" applyNumberFormat="1" applyFont="1" applyFill="1" applyBorder="1" applyAlignment="1">
      <alignment horizontal="right" vertical="center" wrapText="1"/>
    </xf>
    <xf numFmtId="0" fontId="28" fillId="0" borderId="1" xfId="209" applyNumberFormat="1" applyFont="1" applyFill="1" applyBorder="1" applyAlignment="1">
      <alignment horizontal="left" vertical="center" wrapText="1"/>
    </xf>
    <xf numFmtId="0" fontId="27" fillId="0" borderId="1" xfId="214" applyFont="1" applyFill="1" applyBorder="1" applyAlignment="1">
      <alignment horizontal="left" vertical="center" wrapText="1"/>
    </xf>
    <xf numFmtId="0" fontId="28" fillId="0" borderId="1" xfId="209" applyNumberFormat="1" applyFont="1" applyFill="1" applyBorder="1" applyAlignment="1">
      <alignment horizontal="left" vertical="center" wrapText="1" indent="2"/>
    </xf>
    <xf numFmtId="200" fontId="9" fillId="0" borderId="1" xfId="0" applyNumberFormat="1" applyFont="1" applyBorder="1" applyAlignment="1">
      <alignment horizontal="right" vertical="center" wrapText="1"/>
    </xf>
    <xf numFmtId="0" fontId="28" fillId="0" borderId="1" xfId="209" applyNumberFormat="1" applyFont="1" applyFill="1" applyBorder="1" applyAlignment="1">
      <alignment horizontal="left" vertical="center" wrapText="1" indent="1"/>
    </xf>
    <xf numFmtId="0" fontId="27" fillId="0" borderId="1" xfId="209" applyNumberFormat="1" applyFont="1" applyFill="1" applyBorder="1" applyAlignment="1">
      <alignment horizontal="left" vertical="center" wrapText="1"/>
    </xf>
    <xf numFmtId="41" fontId="29" fillId="0" borderId="0" xfId="186" applyNumberFormat="1" applyFill="1" applyAlignment="1"/>
    <xf numFmtId="197" fontId="28" fillId="0" borderId="0" xfId="101" applyNumberFormat="1" applyFont="1" applyFill="1" applyBorder="1" applyAlignment="1" applyProtection="1">
      <alignment horizontal="left" vertical="center"/>
    </xf>
    <xf numFmtId="0" fontId="28" fillId="0" borderId="0" xfId="186" applyFont="1" applyFill="1" applyBorder="1" applyAlignment="1">
      <alignment vertical="center"/>
    </xf>
    <xf numFmtId="0" fontId="28" fillId="0" borderId="0" xfId="186" applyFont="1" applyFill="1" applyAlignment="1">
      <alignment vertical="center"/>
    </xf>
    <xf numFmtId="197" fontId="31" fillId="0" borderId="0" xfId="101" applyNumberFormat="1" applyFont="1" applyFill="1" applyBorder="1" applyAlignment="1" applyProtection="1">
      <alignment horizontal="right" vertical="center"/>
    </xf>
    <xf numFmtId="41" fontId="27" fillId="0" borderId="1" xfId="229" applyNumberFormat="1" applyFont="1" applyFill="1" applyBorder="1" applyAlignment="1">
      <alignment horizontal="right" vertical="center" wrapText="1"/>
    </xf>
    <xf numFmtId="0" fontId="45" fillId="2" borderId="0" xfId="217" applyFont="1" applyFill="1">
      <alignment vertical="center"/>
    </xf>
    <xf numFmtId="41" fontId="28" fillId="0" borderId="1" xfId="229" applyNumberFormat="1" applyFont="1" applyFill="1" applyBorder="1" applyAlignment="1">
      <alignment horizontal="right" vertical="center" wrapText="1"/>
    </xf>
    <xf numFmtId="41" fontId="46" fillId="0" borderId="1" xfId="0" applyNumberFormat="1" applyFont="1" applyFill="1" applyBorder="1" applyAlignment="1">
      <alignment horizontal="right" vertical="center" wrapText="1"/>
    </xf>
    <xf numFmtId="41" fontId="32" fillId="0" borderId="1" xfId="0" applyNumberFormat="1" applyFont="1" applyFill="1" applyBorder="1" applyAlignment="1">
      <alignment horizontal="right" vertical="center" wrapText="1"/>
    </xf>
    <xf numFmtId="41" fontId="28" fillId="0" borderId="1" xfId="0" applyNumberFormat="1" applyFont="1" applyFill="1" applyBorder="1" applyAlignment="1" applyProtection="1">
      <alignment horizontal="right" vertical="center" wrapText="1"/>
    </xf>
    <xf numFmtId="41" fontId="25" fillId="0" borderId="1" xfId="0" applyNumberFormat="1" applyFont="1" applyFill="1" applyBorder="1" applyAlignment="1">
      <alignment horizontal="right" vertical="center" wrapText="1"/>
    </xf>
    <xf numFmtId="41" fontId="28" fillId="0" borderId="1" xfId="175"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27" fillId="0" borderId="1" xfId="175" applyNumberFormat="1" applyFont="1" applyFill="1" applyBorder="1" applyAlignment="1">
      <alignment horizontal="right" vertical="center" wrapText="1"/>
    </xf>
    <xf numFmtId="0" fontId="9" fillId="0" borderId="1" xfId="0" applyFont="1" applyBorder="1" applyAlignment="1">
      <alignment horizontal="distributed" vertical="center" wrapText="1"/>
    </xf>
    <xf numFmtId="49" fontId="28" fillId="0" borderId="1" xfId="0" applyNumberFormat="1" applyFont="1" applyFill="1" applyBorder="1" applyAlignment="1" applyProtection="1">
      <alignment horizontal="center" vertical="center" wrapText="1"/>
    </xf>
    <xf numFmtId="0" fontId="47" fillId="0" borderId="0" xfId="0" applyFont="1" applyAlignment="1"/>
    <xf numFmtId="0" fontId="0" fillId="0" borderId="0" xfId="0" applyFill="1" applyAlignment="1"/>
    <xf numFmtId="0" fontId="48" fillId="0" borderId="0" xfId="188" applyFont="1" applyFill="1" applyAlignment="1">
      <alignment horizontal="center" vertical="center"/>
    </xf>
    <xf numFmtId="0" fontId="47" fillId="0" borderId="0" xfId="0" applyFont="1" applyFill="1" applyAlignment="1"/>
    <xf numFmtId="0" fontId="25" fillId="0" borderId="0" xfId="188" applyFont="1" applyFill="1" applyAlignment="1">
      <alignment horizontal="left" vertical="center"/>
    </xf>
    <xf numFmtId="0" fontId="25" fillId="0" borderId="0" xfId="0" applyFont="1" applyFill="1" applyAlignment="1">
      <alignment vertical="center"/>
    </xf>
    <xf numFmtId="0" fontId="25" fillId="0" borderId="0" xfId="188" applyFont="1" applyFill="1" applyAlignment="1">
      <alignment horizontal="right" vertical="center"/>
    </xf>
    <xf numFmtId="199" fontId="29" fillId="0" borderId="0" xfId="186" applyNumberFormat="1" applyFont="1" applyFill="1" applyAlignment="1">
      <alignment horizontal="center" vertical="center" wrapText="1"/>
    </xf>
    <xf numFmtId="0" fontId="25" fillId="0" borderId="1" xfId="0" applyFont="1" applyFill="1" applyBorder="1" applyAlignment="1">
      <alignment horizontal="left" vertical="center" wrapText="1"/>
    </xf>
    <xf numFmtId="199" fontId="28" fillId="0" borderId="1" xfId="0" applyNumberFormat="1" applyFont="1" applyFill="1" applyBorder="1" applyAlignment="1">
      <alignment vertical="center" wrapText="1"/>
    </xf>
    <xf numFmtId="200" fontId="28" fillId="0" borderId="1" xfId="3" applyNumberFormat="1" applyFont="1" applyFill="1" applyBorder="1" applyAlignment="1">
      <alignment vertical="center" wrapText="1"/>
    </xf>
    <xf numFmtId="0" fontId="35" fillId="0" borderId="0" xfId="217" applyFont="1" applyFill="1" applyAlignment="1">
      <alignment horizontal="center" vertical="center"/>
    </xf>
    <xf numFmtId="0" fontId="25" fillId="0" borderId="1" xfId="0" applyFont="1" applyBorder="1" applyAlignment="1">
      <alignment horizontal="left" vertical="center" wrapText="1"/>
    </xf>
    <xf numFmtId="0" fontId="35" fillId="2" borderId="0" xfId="217" applyFont="1" applyFill="1" applyAlignment="1">
      <alignment horizontal="center" vertical="center"/>
    </xf>
    <xf numFmtId="0" fontId="9" fillId="0" borderId="1" xfId="0" applyFont="1" applyFill="1" applyBorder="1" applyAlignment="1">
      <alignment horizontal="center" vertical="center" wrapText="1"/>
    </xf>
    <xf numFmtId="199" fontId="27" fillId="0" borderId="1" xfId="0" applyNumberFormat="1" applyFont="1" applyFill="1" applyBorder="1" applyAlignment="1">
      <alignment vertical="center" wrapText="1"/>
    </xf>
    <xf numFmtId="200" fontId="27" fillId="0" borderId="1" xfId="3" applyNumberFormat="1" applyFont="1" applyFill="1" applyBorder="1" applyAlignment="1">
      <alignment vertical="center" wrapText="1"/>
    </xf>
    <xf numFmtId="0" fontId="49" fillId="0" borderId="0" xfId="0" applyFont="1" applyFill="1" applyAlignment="1">
      <alignment horizontal="left" vertical="center" wrapText="1"/>
    </xf>
    <xf numFmtId="0" fontId="29" fillId="0" borderId="0" xfId="72" applyProtection="1">
      <alignment vertical="center"/>
    </xf>
    <xf numFmtId="0" fontId="35" fillId="0" borderId="0" xfId="72" applyFont="1" applyProtection="1">
      <alignment vertical="center"/>
    </xf>
    <xf numFmtId="0" fontId="37" fillId="0" borderId="0" xfId="72" applyFont="1" applyAlignment="1" applyProtection="1">
      <alignment horizontal="center" vertical="center"/>
    </xf>
    <xf numFmtId="0" fontId="37" fillId="0" borderId="0" xfId="72" applyFont="1" applyProtection="1">
      <alignment vertical="center"/>
    </xf>
    <xf numFmtId="0" fontId="29" fillId="2" borderId="0" xfId="72" applyFill="1" applyProtection="1">
      <alignment vertical="center"/>
    </xf>
    <xf numFmtId="198" fontId="29" fillId="0" borderId="0" xfId="72" applyNumberFormat="1" applyProtection="1">
      <alignment vertical="center"/>
    </xf>
    <xf numFmtId="199" fontId="29" fillId="0" borderId="0" xfId="186" applyNumberFormat="1" applyAlignment="1" applyProtection="1"/>
    <xf numFmtId="0" fontId="50" fillId="0" borderId="0" xfId="0" applyFont="1" applyFill="1" applyBorder="1" applyAlignment="1">
      <alignment horizontal="center" vertical="center"/>
    </xf>
    <xf numFmtId="199" fontId="29" fillId="0" borderId="0" xfId="186" applyNumberFormat="1" applyFill="1" applyAlignment="1" applyProtection="1"/>
    <xf numFmtId="0" fontId="29" fillId="0" borderId="0" xfId="72" applyFill="1" applyProtection="1">
      <alignment vertical="center"/>
    </xf>
    <xf numFmtId="0" fontId="35" fillId="0" borderId="0" xfId="72" applyFont="1" applyFill="1" applyProtection="1">
      <alignment vertical="center"/>
    </xf>
    <xf numFmtId="0" fontId="28" fillId="0" borderId="0" xfId="72" applyFont="1" applyFill="1" applyProtection="1">
      <alignment vertical="center"/>
    </xf>
    <xf numFmtId="198" fontId="28" fillId="0" borderId="0" xfId="72" applyNumberFormat="1" applyFont="1" applyFill="1" applyBorder="1" applyAlignment="1" applyProtection="1">
      <alignment horizontal="right" vertical="center"/>
    </xf>
    <xf numFmtId="199" fontId="35" fillId="0" borderId="0" xfId="186" applyNumberFormat="1" applyFont="1" applyFill="1" applyAlignment="1" applyProtection="1"/>
    <xf numFmtId="198" fontId="27" fillId="0" borderId="6" xfId="72" applyNumberFormat="1" applyFont="1" applyFill="1" applyBorder="1" applyAlignment="1" applyProtection="1">
      <alignment horizontal="center" vertical="center" wrapText="1"/>
    </xf>
    <xf numFmtId="0" fontId="27" fillId="0" borderId="1" xfId="72" applyFont="1" applyFill="1" applyBorder="1" applyAlignment="1" applyProtection="1">
      <alignment horizontal="distributed" vertical="center" wrapText="1" indent="3"/>
    </xf>
    <xf numFmtId="198" fontId="27" fillId="0" borderId="1" xfId="72" applyNumberFormat="1" applyFont="1" applyFill="1" applyBorder="1" applyAlignment="1" applyProtection="1">
      <alignment horizontal="center" vertical="center" wrapText="1"/>
    </xf>
    <xf numFmtId="0" fontId="37" fillId="0" borderId="0" xfId="72" applyFont="1" applyFill="1" applyAlignment="1" applyProtection="1">
      <alignment horizontal="center" vertical="center" wrapText="1"/>
    </xf>
    <xf numFmtId="0" fontId="37" fillId="0" borderId="0" xfId="72" applyFont="1" applyFill="1" applyAlignment="1" applyProtection="1">
      <alignment horizontal="center" vertical="center"/>
    </xf>
    <xf numFmtId="0" fontId="27" fillId="0" borderId="7" xfId="72" applyNumberFormat="1" applyFont="1" applyFill="1" applyBorder="1" applyAlignment="1" applyProtection="1">
      <alignment horizontal="left" vertical="center" wrapText="1"/>
    </xf>
    <xf numFmtId="49" fontId="27" fillId="4" borderId="1" xfId="0" applyNumberFormat="1" applyFont="1" applyFill="1" applyBorder="1" applyAlignment="1" applyProtection="1">
      <alignment horizontal="left" vertical="center" wrapText="1"/>
    </xf>
    <xf numFmtId="199" fontId="27" fillId="0" borderId="1" xfId="0" applyNumberFormat="1" applyFont="1" applyFill="1" applyBorder="1" applyAlignment="1" applyProtection="1">
      <alignment horizontal="right" vertical="center" wrapText="1"/>
      <protection locked="0"/>
    </xf>
    <xf numFmtId="200" fontId="27" fillId="0" borderId="1" xfId="3" applyNumberFormat="1" applyFont="1" applyFill="1" applyBorder="1" applyAlignment="1" applyProtection="1">
      <alignment horizontal="right" vertical="center" wrapText="1" shrinkToFit="1"/>
      <protection locked="0"/>
    </xf>
    <xf numFmtId="0" fontId="35" fillId="0" borderId="0" xfId="217" applyFont="1" applyFill="1" applyProtection="1">
      <alignment vertical="center"/>
    </xf>
    <xf numFmtId="0" fontId="28" fillId="0" borderId="7" xfId="72" applyNumberFormat="1" applyFont="1" applyFill="1" applyBorder="1" applyAlignment="1" applyProtection="1">
      <alignment horizontal="left" vertical="center" wrapText="1"/>
    </xf>
    <xf numFmtId="49" fontId="28" fillId="4" borderId="1" xfId="0" applyNumberFormat="1" applyFont="1" applyFill="1" applyBorder="1" applyAlignment="1" applyProtection="1">
      <alignment horizontal="left" vertical="center" wrapText="1" indent="2"/>
    </xf>
    <xf numFmtId="199" fontId="28" fillId="0" borderId="1" xfId="0" applyNumberFormat="1" applyFont="1" applyFill="1" applyBorder="1" applyAlignment="1" applyProtection="1">
      <alignment horizontal="right" vertical="center" wrapText="1"/>
      <protection locked="0"/>
    </xf>
    <xf numFmtId="49" fontId="28" fillId="4" borderId="1" xfId="0" applyNumberFormat="1" applyFont="1" applyFill="1" applyBorder="1" applyAlignment="1" applyProtection="1">
      <alignment horizontal="left" vertical="center" wrapText="1" indent="4"/>
    </xf>
    <xf numFmtId="0" fontId="27" fillId="0" borderId="8" xfId="0" applyFont="1" applyFill="1" applyBorder="1" applyAlignment="1" applyProtection="1">
      <alignment horizontal="left" vertical="center"/>
    </xf>
    <xf numFmtId="0" fontId="28" fillId="0" borderId="8" xfId="0" applyFont="1" applyFill="1" applyBorder="1" applyAlignment="1" applyProtection="1">
      <alignment horizontal="left" vertical="center"/>
    </xf>
    <xf numFmtId="49" fontId="28" fillId="0" borderId="1" xfId="0" applyNumberFormat="1" applyFont="1" applyFill="1" applyBorder="1" applyAlignment="1" applyProtection="1">
      <alignment horizontal="left" vertical="center" wrapText="1" indent="2"/>
    </xf>
    <xf numFmtId="49" fontId="28" fillId="0" borderId="1" xfId="0" applyNumberFormat="1" applyFont="1" applyFill="1" applyBorder="1" applyAlignment="1" applyProtection="1">
      <alignment horizontal="left" vertical="center" wrapText="1" indent="4"/>
    </xf>
    <xf numFmtId="3" fontId="28" fillId="0" borderId="1" xfId="0" applyNumberFormat="1" applyFont="1" applyFill="1" applyBorder="1" applyAlignment="1" applyProtection="1">
      <alignment horizontal="right" vertical="center"/>
      <protection locked="0"/>
    </xf>
    <xf numFmtId="0" fontId="28" fillId="4" borderId="8" xfId="0" applyFont="1" applyFill="1" applyBorder="1" applyAlignment="1" applyProtection="1">
      <alignment horizontal="left" vertical="center"/>
    </xf>
    <xf numFmtId="200" fontId="28" fillId="0" borderId="1" xfId="3" applyNumberFormat="1" applyFont="1" applyFill="1" applyBorder="1" applyAlignment="1" applyProtection="1">
      <alignment horizontal="right" vertical="center" wrapText="1" shrinkToFit="1"/>
      <protection locked="0"/>
    </xf>
    <xf numFmtId="49" fontId="28" fillId="0" borderId="8" xfId="0" applyNumberFormat="1" applyFont="1" applyFill="1" applyBorder="1" applyAlignment="1" applyProtection="1">
      <alignment horizontal="left" vertical="center" wrapText="1"/>
    </xf>
    <xf numFmtId="3" fontId="27" fillId="0" borderId="1" xfId="0" applyNumberFormat="1" applyFont="1" applyFill="1" applyBorder="1" applyAlignment="1" applyProtection="1">
      <alignment horizontal="right" vertical="center"/>
      <protection locked="0"/>
    </xf>
    <xf numFmtId="0" fontId="28" fillId="0" borderId="8" xfId="0" applyNumberFormat="1" applyFont="1" applyFill="1" applyBorder="1" applyAlignment="1" applyProtection="1">
      <alignment horizontal="left" vertical="center"/>
    </xf>
    <xf numFmtId="0" fontId="27" fillId="0" borderId="8" xfId="0" applyNumberFormat="1" applyFont="1" applyFill="1" applyBorder="1" applyAlignment="1" applyProtection="1">
      <alignment horizontal="left" vertical="center"/>
    </xf>
    <xf numFmtId="49" fontId="28" fillId="5" borderId="1" xfId="0" applyNumberFormat="1" applyFont="1" applyFill="1" applyBorder="1" applyAlignment="1" applyProtection="1">
      <alignment horizontal="left" vertical="center" wrapText="1" indent="4"/>
    </xf>
    <xf numFmtId="49" fontId="27" fillId="0" borderId="8" xfId="0" applyNumberFormat="1" applyFont="1" applyFill="1" applyBorder="1" applyAlignment="1" applyProtection="1">
      <alignment horizontal="left" vertical="center" wrapText="1"/>
    </xf>
    <xf numFmtId="49" fontId="51" fillId="0" borderId="8" xfId="0" applyNumberFormat="1" applyFont="1" applyFill="1" applyBorder="1" applyAlignment="1" applyProtection="1">
      <alignment horizontal="distributed" vertical="center"/>
    </xf>
    <xf numFmtId="49" fontId="3" fillId="0" borderId="1" xfId="0" applyNumberFormat="1" applyFont="1" applyFill="1" applyBorder="1" applyAlignment="1" applyProtection="1">
      <alignment horizontal="distributed" vertical="center" wrapText="1"/>
    </xf>
    <xf numFmtId="49" fontId="27" fillId="0" borderId="6" xfId="215" applyNumberFormat="1" applyFont="1" applyFill="1" applyBorder="1" applyAlignment="1" applyProtection="1">
      <alignment horizontal="left" vertical="center"/>
    </xf>
    <xf numFmtId="0" fontId="27" fillId="0" borderId="1" xfId="72" applyFont="1" applyFill="1" applyBorder="1" applyAlignment="1" applyProtection="1">
      <alignment horizontal="left" vertical="center" wrapText="1"/>
    </xf>
    <xf numFmtId="49" fontId="27" fillId="0" borderId="1" xfId="0" applyNumberFormat="1" applyFont="1" applyFill="1" applyBorder="1" applyAlignment="1" applyProtection="1">
      <alignment horizontal="left" vertical="center" wrapText="1" indent="2"/>
    </xf>
    <xf numFmtId="49" fontId="28" fillId="0" borderId="6" xfId="215" applyNumberFormat="1" applyFont="1" applyFill="1" applyBorder="1" applyAlignment="1" applyProtection="1">
      <alignment horizontal="left" vertical="center"/>
    </xf>
    <xf numFmtId="0" fontId="28" fillId="0" borderId="1" xfId="72" applyFont="1" applyFill="1" applyBorder="1" applyAlignment="1" applyProtection="1">
      <alignment horizontal="left" vertical="center" wrapText="1" indent="2"/>
    </xf>
    <xf numFmtId="49" fontId="28" fillId="0" borderId="6" xfId="72" applyNumberFormat="1" applyFont="1" applyFill="1" applyBorder="1" applyAlignment="1" applyProtection="1">
      <alignment horizontal="left" vertical="center"/>
    </xf>
    <xf numFmtId="0" fontId="28" fillId="4" borderId="1" xfId="72" applyFont="1" applyFill="1" applyBorder="1" applyAlignment="1" applyProtection="1">
      <alignment horizontal="left" vertical="center" wrapText="1" indent="2"/>
    </xf>
    <xf numFmtId="0" fontId="27" fillId="0" borderId="1" xfId="217" applyFont="1" applyFill="1" applyBorder="1" applyAlignment="1" applyProtection="1">
      <alignment horizontal="left" vertical="center" wrapText="1"/>
    </xf>
    <xf numFmtId="199" fontId="27" fillId="0" borderId="1" xfId="0" applyNumberFormat="1" applyFont="1" applyFill="1" applyBorder="1" applyAlignment="1" applyProtection="1">
      <alignment horizontal="right" vertical="center" wrapText="1"/>
    </xf>
    <xf numFmtId="0" fontId="29" fillId="0" borderId="6" xfId="72" applyFont="1" applyFill="1" applyBorder="1" applyAlignment="1" applyProtection="1">
      <alignment horizontal="left" vertical="center"/>
    </xf>
    <xf numFmtId="0" fontId="27" fillId="0" borderId="1" xfId="72" applyFont="1" applyFill="1" applyBorder="1" applyAlignment="1" applyProtection="1">
      <alignment horizontal="distributed" vertical="center" wrapText="1"/>
    </xf>
    <xf numFmtId="0" fontId="28" fillId="0" borderId="0" xfId="72" applyFont="1" applyFill="1" applyAlignment="1" applyProtection="1">
      <alignment vertical="top" wrapText="1"/>
    </xf>
    <xf numFmtId="0" fontId="28" fillId="0" borderId="0" xfId="72" applyFont="1" applyFill="1" applyAlignment="1" applyProtection="1">
      <alignment vertical="top"/>
    </xf>
    <xf numFmtId="0" fontId="35" fillId="0" borderId="0" xfId="72" applyFont="1">
      <alignment vertical="center"/>
    </xf>
    <xf numFmtId="0" fontId="37" fillId="0" borderId="0" xfId="72" applyFont="1" applyAlignment="1">
      <alignment horizontal="center" vertical="center"/>
    </xf>
    <xf numFmtId="198" fontId="29" fillId="0" borderId="0" xfId="72" applyNumberFormat="1">
      <alignment vertical="center"/>
    </xf>
    <xf numFmtId="0" fontId="2" fillId="0" borderId="0" xfId="0" applyFont="1" applyFill="1" applyBorder="1" applyAlignment="1"/>
    <xf numFmtId="0" fontId="35" fillId="0" borderId="0" xfId="72" applyFont="1" applyFill="1">
      <alignment vertical="center"/>
    </xf>
    <xf numFmtId="0" fontId="28" fillId="0" borderId="0" xfId="72" applyFont="1" applyFill="1">
      <alignment vertical="center"/>
    </xf>
    <xf numFmtId="0" fontId="52" fillId="0" borderId="0" xfId="72" applyFont="1" applyFill="1">
      <alignment vertical="center"/>
    </xf>
    <xf numFmtId="198" fontId="28" fillId="0" borderId="0" xfId="72" applyNumberFormat="1" applyFont="1" applyFill="1" applyAlignment="1">
      <alignment horizontal="right" vertical="center"/>
    </xf>
    <xf numFmtId="198" fontId="27" fillId="0" borderId="6" xfId="72" applyNumberFormat="1" applyFont="1" applyFill="1" applyBorder="1" applyAlignment="1">
      <alignment horizontal="center" vertical="center" wrapText="1"/>
    </xf>
    <xf numFmtId="0" fontId="27" fillId="0" borderId="1" xfId="72" applyFont="1" applyFill="1" applyBorder="1" applyAlignment="1">
      <alignment horizontal="distributed" vertical="center" wrapText="1" indent="3"/>
    </xf>
    <xf numFmtId="0" fontId="53" fillId="0" borderId="0" xfId="79" applyFont="1" applyFill="1" applyAlignment="1">
      <alignment vertical="center" wrapText="1"/>
    </xf>
    <xf numFmtId="0" fontId="25" fillId="0" borderId="8" xfId="0" applyFont="1" applyFill="1" applyBorder="1" applyAlignment="1" applyProtection="1">
      <alignment horizontal="left" vertical="center"/>
    </xf>
    <xf numFmtId="49" fontId="9" fillId="0" borderId="1" xfId="0" applyNumberFormat="1" applyFont="1" applyFill="1" applyBorder="1" applyAlignment="1" applyProtection="1">
      <alignment horizontal="left" vertical="center" wrapText="1"/>
    </xf>
    <xf numFmtId="199" fontId="9" fillId="0" borderId="1" xfId="0" applyNumberFormat="1" applyFont="1" applyFill="1" applyBorder="1" applyAlignment="1" applyProtection="1">
      <alignment horizontal="right" vertical="center" wrapText="1"/>
      <protection locked="0"/>
    </xf>
    <xf numFmtId="0" fontId="35" fillId="0" borderId="0" xfId="217" applyFont="1" applyFill="1">
      <alignment vertical="center"/>
    </xf>
    <xf numFmtId="49" fontId="25" fillId="0" borderId="1" xfId="0" applyNumberFormat="1" applyFont="1" applyFill="1" applyBorder="1" applyAlignment="1" applyProtection="1">
      <alignment horizontal="left" vertical="center" wrapText="1" indent="2"/>
    </xf>
    <xf numFmtId="199" fontId="25" fillId="0" borderId="1" xfId="0" applyNumberFormat="1" applyFont="1" applyFill="1" applyBorder="1" applyAlignment="1" applyProtection="1">
      <alignment horizontal="right" vertical="center" wrapText="1"/>
      <protection locked="0"/>
    </xf>
    <xf numFmtId="0" fontId="28" fillId="0" borderId="8" xfId="0" applyFont="1" applyFill="1" applyBorder="1" applyAlignment="1" applyProtection="1">
      <alignment vertical="center"/>
    </xf>
    <xf numFmtId="49" fontId="25" fillId="0" borderId="1" xfId="0" applyNumberFormat="1" applyFont="1" applyFill="1" applyBorder="1" applyAlignment="1" applyProtection="1">
      <alignment horizontal="left" vertical="center" wrapText="1"/>
    </xf>
    <xf numFmtId="49" fontId="27" fillId="0" borderId="1" xfId="0" applyNumberFormat="1" applyFont="1" applyFill="1" applyBorder="1" applyAlignment="1" applyProtection="1">
      <alignment horizontal="distributed" vertical="center" wrapText="1"/>
    </xf>
    <xf numFmtId="0" fontId="27" fillId="0" borderId="6" xfId="72" applyFont="1" applyFill="1" applyBorder="1" applyAlignment="1">
      <alignment horizontal="left" vertical="center"/>
    </xf>
    <xf numFmtId="0" fontId="27" fillId="0" borderId="1" xfId="217" applyFont="1" applyFill="1" applyBorder="1" applyAlignment="1">
      <alignment horizontal="left" vertical="center"/>
    </xf>
    <xf numFmtId="0" fontId="27" fillId="0" borderId="6" xfId="72" applyFont="1" applyFill="1" applyBorder="1" applyAlignment="1" applyProtection="1">
      <alignment horizontal="left" vertical="center"/>
    </xf>
    <xf numFmtId="199" fontId="28" fillId="0" borderId="1" xfId="0" applyNumberFormat="1" applyFont="1" applyFill="1" applyBorder="1" applyAlignment="1" applyProtection="1">
      <alignment horizontal="right" vertical="center" wrapText="1"/>
    </xf>
    <xf numFmtId="0" fontId="28" fillId="0" borderId="1" xfId="72" applyFont="1" applyFill="1" applyBorder="1" applyAlignment="1" applyProtection="1">
      <alignment horizontal="left" vertical="center" wrapText="1" indent="4"/>
    </xf>
    <xf numFmtId="3" fontId="25" fillId="0" borderId="1" xfId="0" applyNumberFormat="1" applyFont="1" applyFill="1" applyBorder="1" applyAlignment="1" applyProtection="1">
      <alignment horizontal="right" vertical="center"/>
      <protection locked="0"/>
    </xf>
    <xf numFmtId="0" fontId="28" fillId="0" borderId="1" xfId="217" applyFont="1" applyFill="1" applyBorder="1" applyAlignment="1" applyProtection="1">
      <alignment horizontal="left" vertical="center" wrapText="1" indent="2"/>
    </xf>
    <xf numFmtId="0" fontId="27" fillId="0" borderId="1" xfId="217" applyFont="1" applyFill="1" applyBorder="1" applyAlignment="1" applyProtection="1">
      <alignment horizontal="left" vertical="center"/>
    </xf>
    <xf numFmtId="0" fontId="28" fillId="0" borderId="6" xfId="72" applyFont="1" applyFill="1" applyBorder="1" applyAlignment="1" applyProtection="1">
      <alignment horizontal="left" vertical="center"/>
    </xf>
    <xf numFmtId="0" fontId="28" fillId="0" borderId="6" xfId="72" applyFont="1" applyFill="1" applyBorder="1">
      <alignment vertical="center"/>
    </xf>
    <xf numFmtId="0" fontId="27" fillId="0" borderId="1" xfId="72" applyFont="1" applyFill="1" applyBorder="1" applyAlignment="1">
      <alignment horizontal="distributed" vertical="center"/>
    </xf>
    <xf numFmtId="0" fontId="28" fillId="0" borderId="0" xfId="72" applyFont="1" applyFill="1" applyAlignment="1">
      <alignment vertical="top" wrapText="1"/>
    </xf>
    <xf numFmtId="0" fontId="28" fillId="0" borderId="0" xfId="72" applyFont="1" applyFill="1" applyAlignment="1">
      <alignment vertical="top"/>
    </xf>
    <xf numFmtId="0" fontId="54" fillId="0" borderId="0" xfId="0" applyFont="1" applyFill="1" applyBorder="1" applyAlignment="1">
      <alignment horizontal="center" vertical="center"/>
    </xf>
    <xf numFmtId="0" fontId="54" fillId="0" borderId="9" xfId="0" applyFont="1" applyFill="1" applyBorder="1" applyAlignment="1">
      <alignment horizontal="center" vertical="center"/>
    </xf>
    <xf numFmtId="0" fontId="25" fillId="0" borderId="0" xfId="0" applyFont="1" applyAlignment="1">
      <alignment horizontal="right"/>
    </xf>
    <xf numFmtId="0" fontId="27" fillId="0" borderId="10" xfId="223" applyFont="1" applyBorder="1" applyAlignment="1">
      <alignment horizontal="center" vertical="center"/>
    </xf>
    <xf numFmtId="0" fontId="27" fillId="0" borderId="6" xfId="223" applyFont="1" applyBorder="1" applyAlignment="1">
      <alignment horizontal="center" vertical="center"/>
    </xf>
    <xf numFmtId="0" fontId="27" fillId="0" borderId="2" xfId="223" applyFont="1" applyBorder="1" applyAlignment="1">
      <alignment horizontal="center" vertical="center"/>
    </xf>
    <xf numFmtId="0" fontId="27" fillId="0" borderId="3" xfId="223" applyFont="1" applyBorder="1" applyAlignment="1">
      <alignment horizontal="center" vertical="center"/>
    </xf>
    <xf numFmtId="49" fontId="27" fillId="0" borderId="1" xfId="208" applyNumberFormat="1" applyFont="1" applyFill="1" applyBorder="1" applyAlignment="1" applyProtection="1">
      <alignment horizontal="center" vertical="center"/>
    </xf>
    <xf numFmtId="0" fontId="55" fillId="0" borderId="1" xfId="0" applyFont="1" applyFill="1" applyBorder="1" applyAlignment="1">
      <alignment horizontal="center" vertical="center"/>
    </xf>
    <xf numFmtId="195" fontId="55" fillId="0" borderId="1" xfId="0" applyNumberFormat="1" applyFont="1" applyFill="1" applyBorder="1" applyAlignment="1">
      <alignment horizontal="center" vertical="center"/>
    </xf>
    <xf numFmtId="0" fontId="5" fillId="0" borderId="0" xfId="0" applyFont="1" applyFill="1" applyBorder="1" applyAlignment="1">
      <alignment horizontal="left" vertical="top" wrapText="1"/>
    </xf>
    <xf numFmtId="0" fontId="56" fillId="0" borderId="0" xfId="187" applyFont="1" applyAlignment="1"/>
    <xf numFmtId="0" fontId="25" fillId="0" borderId="0" xfId="0" applyFont="1" applyAlignment="1">
      <alignment horizontal="right" vertical="center"/>
    </xf>
    <xf numFmtId="0" fontId="27" fillId="0" borderId="1" xfId="223" applyFont="1" applyBorder="1" applyAlignment="1">
      <alignment horizontal="center" vertical="center" wrapText="1"/>
    </xf>
    <xf numFmtId="0" fontId="27" fillId="0" borderId="1" xfId="0" applyFont="1" applyBorder="1" applyAlignment="1">
      <alignment horizontal="left" vertical="center"/>
    </xf>
    <xf numFmtId="199" fontId="27" fillId="0" borderId="1" xfId="1" applyNumberFormat="1" applyFont="1" applyBorder="1" applyAlignment="1">
      <alignment horizontal="right" vertical="center" wrapText="1"/>
    </xf>
    <xf numFmtId="0" fontId="25" fillId="0" borderId="1" xfId="0" applyFont="1" applyBorder="1" applyAlignment="1">
      <alignment horizontal="left" vertical="center"/>
    </xf>
    <xf numFmtId="199" fontId="25" fillId="0" borderId="1" xfId="0" applyNumberFormat="1" applyFont="1" applyBorder="1" applyAlignment="1">
      <alignment horizontal="right" vertical="center" wrapText="1"/>
    </xf>
    <xf numFmtId="199" fontId="29" fillId="0" borderId="0" xfId="72" applyNumberFormat="1">
      <alignment vertical="center"/>
    </xf>
    <xf numFmtId="0" fontId="57" fillId="0" borderId="0" xfId="188" applyFont="1" applyAlignment="1">
      <alignment horizontal="center" vertical="center"/>
    </xf>
    <xf numFmtId="0" fontId="0" fillId="0" borderId="0" xfId="188" applyFont="1" applyAlignment="1">
      <alignment horizontal="right"/>
    </xf>
    <xf numFmtId="198" fontId="27" fillId="0" borderId="11" xfId="72" applyNumberFormat="1" applyFont="1" applyBorder="1" applyAlignment="1">
      <alignment horizontal="center" vertical="center" wrapText="1"/>
    </xf>
    <xf numFmtId="199" fontId="29" fillId="2" borderId="0" xfId="186" applyNumberFormat="1" applyFont="1" applyFill="1" applyAlignment="1">
      <alignment horizontal="center" vertical="center" wrapText="1"/>
    </xf>
    <xf numFmtId="0" fontId="9" fillId="0" borderId="1" xfId="0" applyFont="1" applyFill="1" applyBorder="1" applyAlignment="1">
      <alignment horizontal="left" vertical="center" wrapText="1"/>
    </xf>
    <xf numFmtId="199" fontId="9" fillId="0" borderId="2" xfId="0" applyNumberFormat="1" applyFont="1" applyFill="1" applyBorder="1" applyAlignment="1">
      <alignment vertical="center" wrapText="1"/>
    </xf>
    <xf numFmtId="199" fontId="9" fillId="0" borderId="1" xfId="0" applyNumberFormat="1" applyFont="1" applyFill="1" applyBorder="1" applyAlignment="1">
      <alignment vertical="center" wrapText="1"/>
    </xf>
    <xf numFmtId="0" fontId="58" fillId="0" borderId="1" xfId="216" applyFont="1" applyFill="1" applyBorder="1" applyAlignment="1">
      <alignment horizontal="left" vertical="center" wrapText="1"/>
    </xf>
    <xf numFmtId="199" fontId="25" fillId="0" borderId="2" xfId="0" applyNumberFormat="1" applyFont="1" applyFill="1" applyBorder="1" applyAlignment="1">
      <alignment vertical="center" wrapText="1"/>
    </xf>
    <xf numFmtId="199" fontId="25" fillId="0" borderId="1" xfId="0" applyNumberFormat="1" applyFont="1" applyFill="1" applyBorder="1" applyAlignment="1">
      <alignment vertical="center" wrapText="1"/>
    </xf>
    <xf numFmtId="202" fontId="59" fillId="0" borderId="1" xfId="0" applyNumberFormat="1" applyFont="1" applyFill="1" applyBorder="1" applyAlignment="1">
      <alignment horizontal="center" vertical="center" wrapText="1"/>
    </xf>
    <xf numFmtId="0" fontId="8" fillId="0" borderId="0" xfId="188" applyFont="1" applyFill="1" applyBorder="1" applyAlignment="1">
      <alignment horizontal="center" vertical="center"/>
    </xf>
    <xf numFmtId="0" fontId="25" fillId="0" borderId="0" xfId="188" applyFont="1" applyBorder="1" applyAlignment="1">
      <alignment horizontal="left" vertical="center"/>
    </xf>
    <xf numFmtId="0" fontId="25" fillId="0" borderId="0" xfId="188" applyFont="1" applyBorder="1" applyAlignment="1">
      <alignment horizontal="right" vertical="center"/>
    </xf>
    <xf numFmtId="0" fontId="27" fillId="0" borderId="1" xfId="0" applyFont="1" applyBorder="1" applyAlignment="1">
      <alignment horizontal="center" vertical="center" wrapText="1"/>
    </xf>
    <xf numFmtId="195" fontId="9" fillId="0" borderId="1" xfId="193" applyNumberFormat="1" applyFont="1" applyFill="1" applyBorder="1" applyAlignment="1">
      <alignment horizontal="left" vertical="center"/>
    </xf>
    <xf numFmtId="199" fontId="9" fillId="0" borderId="1" xfId="193" applyNumberFormat="1" applyFont="1" applyFill="1" applyBorder="1" applyAlignment="1">
      <alignment horizontal="right" vertical="center" wrapText="1"/>
    </xf>
    <xf numFmtId="195" fontId="25" fillId="0" borderId="1" xfId="193" applyNumberFormat="1" applyFont="1" applyFill="1" applyBorder="1" applyAlignment="1">
      <alignment horizontal="left" vertical="center"/>
    </xf>
    <xf numFmtId="199" fontId="25" fillId="0" borderId="1" xfId="193" applyNumberFormat="1" applyFont="1" applyFill="1" applyBorder="1" applyAlignment="1">
      <alignment horizontal="right" vertical="center" wrapText="1"/>
    </xf>
    <xf numFmtId="0" fontId="9" fillId="0" borderId="1" xfId="193" applyFont="1" applyFill="1" applyBorder="1" applyAlignment="1">
      <alignment horizontal="center" vertical="center"/>
    </xf>
    <xf numFmtId="0" fontId="0" fillId="0" borderId="0" xfId="0" applyAlignment="1" applyProtection="1"/>
    <xf numFmtId="0" fontId="26" fillId="0" borderId="0" xfId="72" applyFont="1">
      <alignment vertical="center"/>
    </xf>
    <xf numFmtId="0" fontId="29" fillId="0" borderId="0" xfId="72" applyFont="1">
      <alignment vertical="center"/>
    </xf>
    <xf numFmtId="0" fontId="1" fillId="0" borderId="0" xfId="72" applyFont="1" applyFill="1" applyAlignment="1" applyProtection="1">
      <alignment horizontal="center" vertical="center"/>
    </xf>
    <xf numFmtId="0" fontId="0" fillId="0" borderId="0" xfId="0" applyFill="1" applyAlignment="1" applyProtection="1"/>
    <xf numFmtId="0" fontId="35" fillId="2" borderId="0" xfId="72" applyFont="1" applyFill="1">
      <alignment vertical="center"/>
    </xf>
    <xf numFmtId="0" fontId="25" fillId="0" borderId="0" xfId="72" applyFont="1">
      <alignment vertical="center"/>
    </xf>
    <xf numFmtId="0" fontId="52" fillId="2" borderId="0" xfId="72" applyFont="1" applyFill="1">
      <alignment vertical="center"/>
    </xf>
    <xf numFmtId="198" fontId="28" fillId="2" borderId="0" xfId="72" applyNumberFormat="1" applyFont="1" applyFill="1" applyBorder="1" applyAlignment="1">
      <alignment horizontal="right" vertical="center"/>
    </xf>
    <xf numFmtId="198" fontId="27" fillId="2" borderId="1" xfId="72" applyNumberFormat="1" applyFont="1" applyFill="1" applyBorder="1" applyAlignment="1">
      <alignment horizontal="center" vertical="center" wrapText="1"/>
    </xf>
    <xf numFmtId="0" fontId="27" fillId="2" borderId="1" xfId="72" applyFont="1" applyFill="1" applyBorder="1" applyAlignment="1">
      <alignment horizontal="distributed" vertical="center" wrapText="1" indent="3"/>
    </xf>
    <xf numFmtId="49" fontId="27" fillId="0" borderId="1" xfId="0" applyNumberFormat="1" applyFont="1" applyFill="1" applyBorder="1" applyAlignment="1" applyProtection="1">
      <alignment horizontal="left" vertical="center" wrapText="1"/>
      <protection locked="0"/>
    </xf>
    <xf numFmtId="200" fontId="27" fillId="0" borderId="1" xfId="3" applyNumberFormat="1" applyFont="1" applyFill="1" applyBorder="1" applyAlignment="1" applyProtection="1">
      <alignment horizontal="right" vertical="center" wrapText="1" shrinkToFit="1"/>
    </xf>
    <xf numFmtId="0" fontId="35" fillId="0" borderId="0" xfId="217" applyFont="1" applyFill="1" applyAlignment="1" applyProtection="1">
      <alignment horizontal="center" vertical="center"/>
    </xf>
    <xf numFmtId="49" fontId="28" fillId="0" borderId="1" xfId="0" applyNumberFormat="1" applyFont="1" applyFill="1" applyBorder="1" applyAlignment="1" applyProtection="1">
      <alignment horizontal="left" vertical="center" wrapText="1" indent="2"/>
      <protection locked="0"/>
    </xf>
    <xf numFmtId="49" fontId="28" fillId="0" borderId="1" xfId="0" applyNumberFormat="1" applyFont="1" applyFill="1" applyBorder="1" applyAlignment="1" applyProtection="1">
      <alignment horizontal="left" vertical="center" wrapText="1" indent="3"/>
      <protection locked="0"/>
    </xf>
    <xf numFmtId="0" fontId="28" fillId="0" borderId="8" xfId="0" applyFont="1" applyFill="1" applyBorder="1" applyAlignment="1" applyProtection="1">
      <alignment horizontal="left" vertical="center"/>
      <protection locked="0"/>
    </xf>
    <xf numFmtId="49" fontId="28" fillId="5" borderId="1" xfId="0" applyNumberFormat="1" applyFont="1" applyFill="1" applyBorder="1" applyAlignment="1" applyProtection="1">
      <alignment horizontal="left" vertical="center" wrapText="1" indent="3"/>
      <protection locked="0"/>
    </xf>
    <xf numFmtId="49" fontId="28" fillId="4" borderId="1" xfId="0" applyNumberFormat="1" applyFont="1" applyFill="1" applyBorder="1" applyAlignment="1" applyProtection="1">
      <alignment horizontal="left" vertical="center" wrapText="1" indent="3"/>
      <protection locked="0"/>
    </xf>
    <xf numFmtId="49" fontId="28" fillId="4" borderId="1" xfId="0" applyNumberFormat="1" applyFont="1" applyFill="1" applyBorder="1" applyAlignment="1" applyProtection="1">
      <alignment horizontal="left" vertical="center" wrapText="1" indent="2"/>
      <protection locked="0"/>
    </xf>
    <xf numFmtId="0" fontId="28" fillId="0" borderId="8" xfId="0" applyNumberFormat="1" applyFont="1" applyFill="1" applyBorder="1" applyAlignment="1" applyProtection="1">
      <alignment horizontal="left" vertical="center" wrapText="1"/>
    </xf>
    <xf numFmtId="49" fontId="28" fillId="0" borderId="1" xfId="0" applyNumberFormat="1" applyFont="1" applyFill="1" applyBorder="1" applyAlignment="1" applyProtection="1">
      <alignment horizontal="left" vertical="center" indent="3"/>
      <protection locked="0"/>
    </xf>
    <xf numFmtId="49" fontId="28" fillId="0" borderId="8" xfId="0" applyNumberFormat="1" applyFont="1" applyFill="1" applyBorder="1" applyAlignment="1" applyProtection="1">
      <alignment horizontal="left" vertical="center" wrapText="1"/>
      <protection locked="0"/>
    </xf>
    <xf numFmtId="0" fontId="28" fillId="0" borderId="8" xfId="0" applyNumberFormat="1" applyFont="1" applyFill="1" applyBorder="1" applyAlignment="1" applyProtection="1">
      <alignment horizontal="left" vertical="center" wrapText="1"/>
      <protection locked="0"/>
    </xf>
    <xf numFmtId="49" fontId="28" fillId="6" borderId="1" xfId="0" applyNumberFormat="1" applyFont="1" applyFill="1" applyBorder="1" applyAlignment="1" applyProtection="1">
      <alignment horizontal="left" vertical="center" wrapText="1" indent="3"/>
      <protection locked="0"/>
    </xf>
    <xf numFmtId="3" fontId="28" fillId="0" borderId="1" xfId="0" applyNumberFormat="1" applyFont="1" applyFill="1" applyBorder="1" applyAlignment="1" applyProtection="1">
      <alignment horizontal="right" vertical="center"/>
    </xf>
    <xf numFmtId="49" fontId="28" fillId="6" borderId="1" xfId="0" applyNumberFormat="1" applyFont="1" applyFill="1" applyBorder="1" applyAlignment="1" applyProtection="1">
      <alignment horizontal="left" vertical="center" wrapText="1" indent="2"/>
      <protection locked="0"/>
    </xf>
    <xf numFmtId="49" fontId="28" fillId="5" borderId="1" xfId="0" applyNumberFormat="1" applyFont="1" applyFill="1" applyBorder="1" applyAlignment="1" applyProtection="1">
      <alignment horizontal="left" vertical="center" wrapText="1" indent="2"/>
      <protection locked="0"/>
    </xf>
    <xf numFmtId="0" fontId="27" fillId="0" borderId="1" xfId="0" applyFont="1" applyFill="1" applyBorder="1" applyAlignment="1">
      <alignment horizontal="left" vertical="center"/>
    </xf>
    <xf numFmtId="49" fontId="27" fillId="0" borderId="1" xfId="0" applyNumberFormat="1" applyFont="1" applyFill="1" applyBorder="1" applyAlignment="1">
      <alignment vertical="center" wrapText="1"/>
    </xf>
    <xf numFmtId="199" fontId="27" fillId="0" borderId="1" xfId="1" applyNumberFormat="1" applyFont="1" applyFill="1" applyBorder="1" applyAlignment="1" applyProtection="1">
      <alignment vertical="center" wrapText="1"/>
      <protection locked="0"/>
    </xf>
    <xf numFmtId="0" fontId="28" fillId="0" borderId="1" xfId="0" applyFont="1" applyFill="1" applyBorder="1" applyAlignment="1">
      <alignment horizontal="left" vertical="center"/>
    </xf>
    <xf numFmtId="49" fontId="27" fillId="2" borderId="1" xfId="218" applyNumberFormat="1" applyFont="1" applyFill="1" applyBorder="1" applyAlignment="1" applyProtection="1">
      <alignment horizontal="left" vertical="center"/>
    </xf>
    <xf numFmtId="0" fontId="27" fillId="0" borderId="1" xfId="72" applyFont="1" applyFill="1" applyBorder="1" applyAlignment="1">
      <alignment horizontal="center" vertical="center" wrapText="1"/>
    </xf>
    <xf numFmtId="3" fontId="9" fillId="0" borderId="1" xfId="0" applyNumberFormat="1" applyFont="1" applyFill="1" applyBorder="1" applyAlignment="1" applyProtection="1">
      <alignment horizontal="right" vertical="center"/>
    </xf>
    <xf numFmtId="3" fontId="29" fillId="0" borderId="0" xfId="72" applyNumberFormat="1">
      <alignment vertical="center"/>
    </xf>
    <xf numFmtId="0" fontId="27" fillId="0" borderId="0" xfId="72" applyFont="1" applyFill="1" applyAlignment="1">
      <alignment horizontal="center" vertical="center" wrapText="1"/>
    </xf>
    <xf numFmtId="0" fontId="29" fillId="2" borderId="0" xfId="217" applyFill="1">
      <alignment vertical="center"/>
    </xf>
    <xf numFmtId="0" fontId="29" fillId="0" borderId="0" xfId="217" applyFill="1">
      <alignment vertical="center"/>
    </xf>
    <xf numFmtId="0" fontId="28" fillId="0" borderId="0" xfId="72" applyFont="1" applyFill="1" applyAlignment="1">
      <alignment horizontal="left" vertical="center"/>
    </xf>
    <xf numFmtId="198" fontId="28" fillId="0" borderId="0" xfId="72" applyNumberFormat="1" applyFont="1" applyFill="1" applyBorder="1" applyAlignment="1">
      <alignment horizontal="right" vertical="center"/>
    </xf>
    <xf numFmtId="198" fontId="27" fillId="0" borderId="6" xfId="72" applyNumberFormat="1" applyFont="1" applyFill="1" applyBorder="1" applyAlignment="1">
      <alignment vertical="center" wrapText="1"/>
    </xf>
    <xf numFmtId="0" fontId="27" fillId="0" borderId="6" xfId="72" applyNumberFormat="1" applyFont="1" applyFill="1" applyBorder="1" applyAlignment="1">
      <alignment horizontal="left" vertical="center"/>
    </xf>
    <xf numFmtId="0" fontId="27" fillId="0" borderId="1" xfId="72" applyNumberFormat="1" applyFont="1" applyFill="1" applyBorder="1" applyAlignment="1">
      <alignment vertical="center" wrapText="1"/>
    </xf>
    <xf numFmtId="0" fontId="28" fillId="0" borderId="6" xfId="72" applyFont="1" applyFill="1" applyBorder="1" applyAlignment="1">
      <alignment horizontal="left" vertical="center"/>
    </xf>
    <xf numFmtId="0" fontId="28" fillId="0" borderId="1" xfId="72" applyFont="1" applyFill="1" applyBorder="1" applyAlignment="1">
      <alignment horizontal="left" vertical="center" wrapText="1"/>
    </xf>
    <xf numFmtId="199" fontId="28" fillId="0" borderId="1" xfId="1" applyNumberFormat="1" applyFont="1" applyFill="1" applyBorder="1" applyAlignment="1" applyProtection="1">
      <alignment horizontal="right" vertical="center" wrapText="1"/>
      <protection locked="0"/>
    </xf>
    <xf numFmtId="200" fontId="28" fillId="0" borderId="1" xfId="3" applyNumberFormat="1" applyFont="1" applyFill="1" applyBorder="1" applyAlignment="1" applyProtection="1">
      <alignment horizontal="right" vertical="center" wrapText="1"/>
      <protection locked="0"/>
    </xf>
    <xf numFmtId="0" fontId="28" fillId="0" borderId="1" xfId="72" applyFont="1" applyFill="1" applyBorder="1" applyAlignment="1">
      <alignment horizontal="right" vertical="center" wrapText="1"/>
    </xf>
    <xf numFmtId="200" fontId="27" fillId="0" borderId="1" xfId="3" applyNumberFormat="1" applyFont="1" applyFill="1" applyBorder="1" applyAlignment="1" applyProtection="1">
      <alignment horizontal="right" vertical="center" wrapText="1"/>
      <protection locked="0"/>
    </xf>
    <xf numFmtId="0" fontId="28" fillId="0" borderId="6" xfId="72" applyFont="1" applyFill="1" applyBorder="1" applyAlignment="1">
      <alignment horizontal="left" vertical="top" wrapText="1"/>
    </xf>
    <xf numFmtId="0" fontId="28" fillId="0" borderId="1" xfId="72" applyNumberFormat="1" applyFont="1" applyFill="1" applyBorder="1" applyAlignment="1">
      <alignment vertical="center" wrapText="1"/>
    </xf>
    <xf numFmtId="199" fontId="27" fillId="0" borderId="1" xfId="1" applyNumberFormat="1" applyFont="1" applyFill="1" applyBorder="1" applyAlignment="1" applyProtection="1">
      <alignment horizontal="right" vertical="center" wrapText="1"/>
      <protection locked="0"/>
    </xf>
    <xf numFmtId="0" fontId="27" fillId="0" borderId="1" xfId="72" applyNumberFormat="1" applyFont="1" applyFill="1" applyBorder="1" applyAlignment="1" applyProtection="1">
      <alignment vertical="center" wrapText="1"/>
    </xf>
    <xf numFmtId="0" fontId="28" fillId="0" borderId="1" xfId="72" applyFont="1" applyFill="1" applyBorder="1" applyAlignment="1" applyProtection="1">
      <alignment horizontal="left" vertical="center" wrapText="1"/>
    </xf>
    <xf numFmtId="0" fontId="28" fillId="0" borderId="1" xfId="72" applyFont="1" applyFill="1" applyBorder="1" applyAlignment="1" applyProtection="1">
      <alignment horizontal="right" vertical="center" wrapText="1"/>
    </xf>
    <xf numFmtId="0" fontId="28" fillId="0" borderId="1" xfId="217" applyFont="1" applyFill="1" applyBorder="1" applyAlignment="1" applyProtection="1">
      <alignment horizontal="left" vertical="center" wrapText="1"/>
    </xf>
    <xf numFmtId="0" fontId="45" fillId="0" borderId="6" xfId="72" applyFont="1" applyFill="1" applyBorder="1" applyAlignment="1">
      <alignment horizontal="distributed" vertical="center"/>
    </xf>
    <xf numFmtId="0" fontId="27" fillId="0" borderId="1" xfId="72" applyFont="1" applyFill="1" applyBorder="1" applyAlignment="1">
      <alignment horizontal="distributed" vertical="center" wrapText="1" indent="2"/>
    </xf>
    <xf numFmtId="199" fontId="29" fillId="0" borderId="0" xfId="72" applyNumberFormat="1" applyFill="1">
      <alignment vertical="center"/>
    </xf>
    <xf numFmtId="0" fontId="0" fillId="0" borderId="0" xfId="72" applyFont="1" applyFill="1">
      <alignment vertical="center"/>
    </xf>
    <xf numFmtId="198" fontId="27" fillId="0" borderId="12" xfId="72" applyNumberFormat="1" applyFont="1" applyFill="1" applyBorder="1" applyAlignment="1">
      <alignment horizontal="center" vertical="center" wrapText="1"/>
    </xf>
    <xf numFmtId="198" fontId="27" fillId="0" borderId="0" xfId="72" applyNumberFormat="1" applyFont="1" applyFill="1" applyAlignment="1">
      <alignment horizontal="center" vertical="center" wrapText="1"/>
    </xf>
    <xf numFmtId="199" fontId="28" fillId="0" borderId="1" xfId="226" applyNumberFormat="1" applyFont="1" applyFill="1" applyBorder="1" applyAlignment="1" applyProtection="1">
      <alignment vertical="center" wrapText="1"/>
    </xf>
    <xf numFmtId="200" fontId="28" fillId="0" borderId="1" xfId="3" applyNumberFormat="1" applyFont="1" applyFill="1" applyBorder="1" applyAlignment="1" applyProtection="1">
      <alignment vertical="center" wrapText="1"/>
      <protection locked="0"/>
    </xf>
    <xf numFmtId="49" fontId="28" fillId="0" borderId="1" xfId="226" applyNumberFormat="1" applyFont="1" applyFill="1" applyBorder="1" applyAlignment="1" applyProtection="1">
      <alignment horizontal="left" vertical="center" wrapText="1"/>
    </xf>
    <xf numFmtId="0" fontId="27" fillId="0" borderId="6" xfId="72" applyFont="1" applyFill="1" applyBorder="1" applyAlignment="1">
      <alignment horizontal="distributed" vertical="center"/>
    </xf>
    <xf numFmtId="200" fontId="27" fillId="0" borderId="1" xfId="3" applyNumberFormat="1" applyFont="1" applyFill="1" applyBorder="1" applyAlignment="1" applyProtection="1">
      <alignment vertical="center" wrapText="1"/>
      <protection locked="0"/>
    </xf>
    <xf numFmtId="0" fontId="27" fillId="0" borderId="1" xfId="72" applyFont="1" applyFill="1" applyBorder="1" applyAlignment="1">
      <alignment vertical="center" wrapText="1"/>
    </xf>
    <xf numFmtId="198" fontId="27" fillId="0" borderId="1" xfId="72" applyNumberFormat="1" applyFont="1" applyFill="1" applyBorder="1" applyAlignment="1" applyProtection="1">
      <alignment vertical="center" wrapText="1"/>
      <protection locked="0"/>
    </xf>
    <xf numFmtId="0" fontId="28" fillId="0" borderId="6" xfId="72" applyNumberFormat="1" applyFont="1" applyFill="1" applyBorder="1" applyAlignment="1">
      <alignment horizontal="left" vertical="center"/>
    </xf>
    <xf numFmtId="0" fontId="28" fillId="0" borderId="1" xfId="72" applyNumberFormat="1" applyFont="1" applyFill="1" applyBorder="1" applyAlignment="1">
      <alignment horizontal="left" vertical="center" wrapText="1"/>
    </xf>
    <xf numFmtId="198" fontId="28" fillId="0" borderId="1" xfId="72" applyNumberFormat="1" applyFont="1" applyFill="1" applyBorder="1" applyAlignment="1" applyProtection="1">
      <alignment vertical="center" wrapText="1"/>
      <protection locked="0"/>
    </xf>
    <xf numFmtId="200" fontId="28" fillId="0" borderId="1" xfId="171" applyNumberFormat="1" applyFont="1" applyFill="1" applyBorder="1" applyAlignment="1" applyProtection="1">
      <alignment vertical="center" wrapText="1"/>
      <protection locked="0"/>
    </xf>
    <xf numFmtId="0" fontId="28" fillId="0" borderId="6" xfId="217" applyFont="1" applyFill="1" applyBorder="1" applyAlignment="1">
      <alignment horizontal="left" vertical="center"/>
    </xf>
    <xf numFmtId="198" fontId="28" fillId="0" borderId="1" xfId="217" applyNumberFormat="1" applyFont="1" applyFill="1" applyBorder="1" applyAlignment="1" applyProtection="1">
      <alignment vertical="center" wrapText="1"/>
      <protection locked="0"/>
    </xf>
    <xf numFmtId="0" fontId="27" fillId="0" borderId="1" xfId="72" applyNumberFormat="1" applyFont="1" applyFill="1" applyBorder="1" applyAlignment="1">
      <alignment horizontal="left" vertical="center" wrapText="1"/>
    </xf>
    <xf numFmtId="200" fontId="27" fillId="0" borderId="1" xfId="171" applyNumberFormat="1" applyFont="1" applyFill="1" applyBorder="1" applyAlignment="1" applyProtection="1">
      <alignment vertical="center" wrapText="1"/>
      <protection locked="0"/>
    </xf>
    <xf numFmtId="0" fontId="60" fillId="0" borderId="0" xfId="72" applyFont="1" applyFill="1">
      <alignment vertical="center"/>
    </xf>
    <xf numFmtId="3" fontId="29" fillId="0" borderId="0" xfId="72" applyNumberFormat="1" applyFill="1">
      <alignment vertical="center"/>
    </xf>
    <xf numFmtId="0" fontId="27" fillId="2" borderId="0" xfId="72" applyFont="1" applyFill="1" applyAlignment="1" applyProtection="1">
      <alignment horizontal="center" vertical="center" wrapText="1"/>
    </xf>
    <xf numFmtId="0" fontId="28" fillId="2" borderId="0" xfId="72" applyFont="1" applyFill="1" applyProtection="1">
      <alignment vertical="center"/>
    </xf>
    <xf numFmtId="0" fontId="29" fillId="2" borderId="0" xfId="217" applyFill="1" applyProtection="1">
      <alignment vertical="center"/>
    </xf>
    <xf numFmtId="198" fontId="29" fillId="2" borderId="0" xfId="72" applyNumberFormat="1" applyFill="1" applyProtection="1">
      <alignment vertical="center"/>
    </xf>
    <xf numFmtId="0" fontId="61" fillId="2" borderId="0" xfId="72" applyFont="1" applyFill="1" applyProtection="1">
      <alignment vertical="center"/>
    </xf>
    <xf numFmtId="0" fontId="28" fillId="0" borderId="0" xfId="72" applyFont="1" applyFill="1" applyAlignment="1" applyProtection="1">
      <alignment horizontal="left" vertical="center"/>
    </xf>
    <xf numFmtId="0" fontId="52" fillId="0" borderId="0" xfId="72" applyFont="1" applyFill="1" applyProtection="1">
      <alignment vertical="center"/>
    </xf>
    <xf numFmtId="0" fontId="27" fillId="0" borderId="1" xfId="72" applyFont="1" applyFill="1" applyBorder="1" applyAlignment="1" applyProtection="1">
      <alignment horizontal="center" vertical="center" wrapText="1"/>
    </xf>
    <xf numFmtId="198" fontId="27" fillId="0" borderId="0" xfId="72" applyNumberFormat="1" applyFont="1" applyFill="1" applyAlignment="1" applyProtection="1">
      <alignment horizontal="center" vertical="center" wrapText="1"/>
    </xf>
    <xf numFmtId="0" fontId="27" fillId="0" borderId="6" xfId="72" applyNumberFormat="1" applyFont="1" applyFill="1" applyBorder="1" applyAlignment="1" applyProtection="1">
      <alignment horizontal="left" vertical="center"/>
    </xf>
    <xf numFmtId="0" fontId="28" fillId="0" borderId="6" xfId="72" applyFont="1" applyFill="1" applyBorder="1" applyAlignment="1" applyProtection="1">
      <alignment horizontal="left" vertical="top" wrapText="1"/>
    </xf>
    <xf numFmtId="0" fontId="28" fillId="0" borderId="1" xfId="72" applyNumberFormat="1" applyFont="1" applyFill="1" applyBorder="1" applyAlignment="1" applyProtection="1">
      <alignment vertical="center" wrapText="1"/>
    </xf>
    <xf numFmtId="0" fontId="27" fillId="0" borderId="6" xfId="72" applyFont="1" applyFill="1" applyBorder="1" applyAlignment="1" applyProtection="1">
      <alignment horizontal="distributed" vertical="center"/>
    </xf>
    <xf numFmtId="0" fontId="28" fillId="0" borderId="6" xfId="217" applyFont="1" applyFill="1" applyBorder="1" applyAlignment="1" applyProtection="1">
      <alignment horizontal="left" vertical="center"/>
    </xf>
    <xf numFmtId="0" fontId="45" fillId="0" borderId="6" xfId="72" applyFont="1" applyFill="1" applyBorder="1" applyAlignment="1" applyProtection="1">
      <alignment horizontal="distributed" vertical="center"/>
    </xf>
    <xf numFmtId="0" fontId="27" fillId="0" borderId="1" xfId="72" applyNumberFormat="1" applyFont="1" applyFill="1" applyBorder="1" applyAlignment="1" applyProtection="1">
      <alignment horizontal="distributed" vertical="center"/>
    </xf>
    <xf numFmtId="3" fontId="29" fillId="2" borderId="0" xfId="72" applyNumberFormat="1" applyFill="1" applyProtection="1">
      <alignment vertical="center"/>
    </xf>
    <xf numFmtId="0" fontId="28" fillId="0" borderId="6" xfId="72" applyFont="1" applyFill="1" applyBorder="1" applyAlignment="1" applyProtection="1" quotePrefix="1">
      <alignment horizontal="left" vertical="center"/>
    </xf>
    <xf numFmtId="0" fontId="28" fillId="0" borderId="6" xfId="72" applyFont="1" applyFill="1" applyBorder="1" applyAlignment="1" quotePrefix="1">
      <alignment horizontal="left" vertical="center"/>
    </xf>
  </cellXfs>
  <cellStyles count="23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Accent1 - 60%" xfId="49"/>
    <cellStyle name="差 5" xfId="50"/>
    <cellStyle name="Accent6 - 60% 2 2" xfId="51"/>
    <cellStyle name="40% - 强调文字颜色 1 2" xfId="52"/>
    <cellStyle name="Header2 2" xfId="53"/>
    <cellStyle name="常规 5" xfId="54"/>
    <cellStyle name="好 5 2" xfId="55"/>
    <cellStyle name="20% - 强调文字颜色 3 2 2" xfId="56"/>
    <cellStyle name="注释 4" xfId="57"/>
    <cellStyle name="Input [yellow] 2 2 2" xfId="58"/>
    <cellStyle name="Accent3 8" xfId="59"/>
    <cellStyle name="20% - 强调文字颜色 6 2 2" xfId="60"/>
    <cellStyle name="Accent4 4 2" xfId="61"/>
    <cellStyle name="20% - 强调文字颜色 2 2" xfId="62"/>
    <cellStyle name="Accent6 5 2" xfId="63"/>
    <cellStyle name="日期" xfId="64"/>
    <cellStyle name="好_0502通海县 2 2" xfId="65"/>
    <cellStyle name="超级链接 2" xfId="66"/>
    <cellStyle name="标题 4 6" xfId="67"/>
    <cellStyle name="标题 3 4 2" xfId="68"/>
    <cellStyle name="数量 3" xfId="69"/>
    <cellStyle name="编号 3" xfId="70"/>
    <cellStyle name="_Book1_2 2" xfId="71"/>
    <cellStyle name="常规_2007年云南省向人大报送政府收支预算表格式编制过程表 2" xfId="72"/>
    <cellStyle name="警告文本 4 2 2" xfId="73"/>
    <cellStyle name="Accent1 - 20% 3" xfId="74"/>
    <cellStyle name="差_0605石屏县 2 2" xfId="75"/>
    <cellStyle name="Currency [0]_!!!GO" xfId="76"/>
    <cellStyle name="PSHeading 4" xfId="77"/>
    <cellStyle name="常规_Sheet3" xfId="78"/>
    <cellStyle name="常规_2004年基金预算(二稿)" xfId="79"/>
    <cellStyle name="输入 2 4" xfId="80"/>
    <cellStyle name="差_2008年地州对账表(国库资金） 2 2" xfId="81"/>
    <cellStyle name="商品名称 2 2" xfId="82"/>
    <cellStyle name="Accent2 - 20% 3" xfId="83"/>
    <cellStyle name="_ET_STYLE_NoName_00__Sheet3" xfId="84"/>
    <cellStyle name="Currency_!!!GO" xfId="85"/>
    <cellStyle name="汇总 2 2 3" xfId="86"/>
    <cellStyle name="检查单元格 5" xfId="87"/>
    <cellStyle name="强调文字颜色 4 2 2" xfId="88"/>
    <cellStyle name="40% - 强调文字颜色 4 2" xfId="89"/>
    <cellStyle name="强调文字颜色 6 2 2" xfId="90"/>
    <cellStyle name="PSDate" xfId="91"/>
    <cellStyle name="标题 10" xfId="92"/>
    <cellStyle name="常规 15 2 2" xfId="93"/>
    <cellStyle name="40% - 强调文字颜色 3 3" xfId="94"/>
    <cellStyle name="强调文字颜色 3 2 2 2" xfId="95"/>
    <cellStyle name="标题 1 2" xfId="96"/>
    <cellStyle name="Accent2 5 2" xfId="97"/>
    <cellStyle name="标题 1 5 3" xfId="98"/>
    <cellStyle name="Moneda [0]_96 Risk" xfId="99"/>
    <cellStyle name="常规 428" xfId="100"/>
    <cellStyle name="常规 11 3" xfId="101"/>
    <cellStyle name="PSDec 2" xfId="102"/>
    <cellStyle name="常规 452" xfId="103"/>
    <cellStyle name="好_M01-1 2 2" xfId="104"/>
    <cellStyle name="Accent5 - 20% 3" xfId="105"/>
    <cellStyle name="输出 4 3" xfId="106"/>
    <cellStyle name="部门" xfId="107"/>
    <cellStyle name="60% - 强调文字颜色 2 2 2" xfId="108"/>
    <cellStyle name="20% - 强调文字颜色 1 2" xfId="109"/>
    <cellStyle name="Accent4 - 40% 2" xfId="110"/>
    <cellStyle name="借出原因 2 3" xfId="111"/>
    <cellStyle name="_Book1_1" xfId="112"/>
    <cellStyle name="Comma_!!!GO" xfId="113"/>
    <cellStyle name="汇总 5 3 2" xfId="114"/>
    <cellStyle name="解释性文本 3 2 2" xfId="115"/>
    <cellStyle name="标题 2 6" xfId="116"/>
    <cellStyle name="常规 9 3" xfId="117"/>
    <cellStyle name="no dec 2 2" xfId="118"/>
    <cellStyle name="60% - 强调文字颜色 5 2" xfId="119"/>
    <cellStyle name="千分位[0]_laroux" xfId="120"/>
    <cellStyle name="Month" xfId="121"/>
    <cellStyle name="40% - 强调文字颜色 3 2 2" xfId="122"/>
    <cellStyle name="强调文字颜色 3 3 2" xfId="123"/>
    <cellStyle name="差_Book1 2" xfId="124"/>
    <cellStyle name="40% - 强调文字颜色 6 3" xfId="125"/>
    <cellStyle name="60% - 强调文字颜色 4 3 2" xfId="126"/>
    <cellStyle name="20% - 强调文字颜色 5 2 2" xfId="127"/>
    <cellStyle name="适中 2 2" xfId="128"/>
    <cellStyle name="差_0502通海县 2" xfId="129"/>
    <cellStyle name="_Book1_3 2" xfId="130"/>
    <cellStyle name="PSInt 2" xfId="131"/>
    <cellStyle name="标题 4 2 2" xfId="132"/>
    <cellStyle name="链接单元格 4 4" xfId="133"/>
    <cellStyle name="60% - 强调文字颜色 4 2 2 2" xfId="134"/>
    <cellStyle name="20% - 强调文字颜色 1 3" xfId="135"/>
    <cellStyle name="强调 2 2" xfId="136"/>
    <cellStyle name="t_HVAC Equipment (3)" xfId="137"/>
    <cellStyle name="标题1 4" xfId="138"/>
    <cellStyle name="PSSpacer" xfId="139"/>
    <cellStyle name="40% - 强调文字颜色 5 2" xfId="140"/>
    <cellStyle name="强调文字颜色 6 3 2" xfId="141"/>
    <cellStyle name="常规 15 2" xfId="142"/>
    <cellStyle name="强调文字颜色 2 2 2" xfId="143"/>
    <cellStyle name="20% - 强调文字颜色 4 3" xfId="144"/>
    <cellStyle name="超链接 4" xfId="145"/>
    <cellStyle name="Accent4 - 60% 3" xfId="146"/>
    <cellStyle name="Accent5 5" xfId="147"/>
    <cellStyle name="ColLevel_0" xfId="148"/>
    <cellStyle name="Milliers_!!!GO" xfId="149"/>
    <cellStyle name="计算 4" xfId="150"/>
    <cellStyle name="args.style" xfId="151"/>
    <cellStyle name="60% - 强调文字颜色 6 3 2" xfId="152"/>
    <cellStyle name="60% - 强调文字颜色 1 2 2 2" xfId="153"/>
    <cellStyle name="Moneda_96 Risk" xfId="154"/>
    <cellStyle name="常规 20" xfId="155"/>
    <cellStyle name="60% - 强调文字颜色 3 3 2" xfId="156"/>
    <cellStyle name="强调文字颜色 5 2 2 2" xfId="157"/>
    <cellStyle name="RowLevel_0" xfId="158"/>
    <cellStyle name="Accent6 - 40% 2 2" xfId="159"/>
    <cellStyle name="后继超级链接 3" xfId="160"/>
    <cellStyle name="强调 3 2" xfId="161"/>
    <cellStyle name="comma zerodec" xfId="162"/>
    <cellStyle name="60% - 强调文字颜色 1 3 2" xfId="163"/>
    <cellStyle name="好_Book1 2" xfId="164"/>
    <cellStyle name="Header1 2" xfId="165"/>
    <cellStyle name="60% - 强调文字颜色 2 3" xfId="166"/>
    <cellStyle name="Date" xfId="167"/>
    <cellStyle name="Accent3 - 40% 2" xfId="168"/>
    <cellStyle name="强调文字颜色 2 3 2" xfId="169"/>
    <cellStyle name="常规 2 2" xfId="170"/>
    <cellStyle name="百分比 2" xfId="171"/>
    <cellStyle name="常规 444" xfId="172"/>
    <cellStyle name="Percent [2]" xfId="173"/>
    <cellStyle name="PSChar" xfId="174"/>
    <cellStyle name="常规 2 4" xfId="175"/>
    <cellStyle name="Linked Cells" xfId="176"/>
    <cellStyle name="常规 2 2 11 2" xfId="177"/>
    <cellStyle name="分级显示列_1_Book1" xfId="178"/>
    <cellStyle name="Currency1" xfId="179"/>
    <cellStyle name="Grey" xfId="180"/>
    <cellStyle name="捠壿 [0.00]_Region Orders (2)" xfId="181"/>
    <cellStyle name="Millares_96 Risk" xfId="182"/>
    <cellStyle name="Comma [0]_!!!GO" xfId="183"/>
    <cellStyle name="Normal - Style1" xfId="184"/>
    <cellStyle name="per.style" xfId="185"/>
    <cellStyle name="常规 10" xfId="186"/>
    <cellStyle name="常规 3 7" xfId="187"/>
    <cellStyle name="常规 16" xfId="188"/>
    <cellStyle name="Standard_AREAS" xfId="189"/>
    <cellStyle name="Mon閠aire [0]_!!!GO" xfId="190"/>
    <cellStyle name="标题 2 2 2" xfId="191"/>
    <cellStyle name="标题 3 2" xfId="192"/>
    <cellStyle name="常规 16 2" xfId="193"/>
    <cellStyle name="Category" xfId="194"/>
    <cellStyle name="60% - 强调文字颜色 3 2" xfId="195"/>
    <cellStyle name="40% - 强调文字颜色 2 3" xfId="196"/>
    <cellStyle name="分级显示行_1_Book1" xfId="197"/>
    <cellStyle name="标题 5" xfId="198"/>
    <cellStyle name="表标题" xfId="199"/>
    <cellStyle name="Normal" xfId="200"/>
    <cellStyle name="超链接 2" xfId="201"/>
    <cellStyle name="常规 28" xfId="202"/>
    <cellStyle name="昗弨_Pacific Region P&amp;L" xfId="203"/>
    <cellStyle name="常规 3 3" xfId="204"/>
    <cellStyle name="常规 5 42" xfId="205"/>
    <cellStyle name="常规 19" xfId="206"/>
    <cellStyle name="常规 19 2" xfId="207"/>
    <cellStyle name="常规 19 2 2" xfId="208"/>
    <cellStyle name="常规 10 2_报预算局：2016年云南省及省本级1-7月社保基金预算执行情况表（0823）" xfId="209"/>
    <cellStyle name="6mal" xfId="210"/>
    <cellStyle name="常规 2 2 2" xfId="211"/>
    <cellStyle name="常规 2 4 2" xfId="212"/>
    <cellStyle name="未定义" xfId="213"/>
    <cellStyle name="常规_2007年云南省向人大报送政府收支预算表格式编制过程表 2 2" xfId="214"/>
    <cellStyle name="常规 8" xfId="215"/>
    <cellStyle name="常规 4" xfId="216"/>
    <cellStyle name="常规_2007年云南省向人大报送政府收支预算表格式编制过程表" xfId="217"/>
    <cellStyle name="常规_exceltmp1 2" xfId="218"/>
    <cellStyle name="Millares [0]_96 Risk" xfId="219"/>
    <cellStyle name="Pourcentage_pldt" xfId="220"/>
    <cellStyle name="常规 2 2 6" xfId="221"/>
    <cellStyle name="捠壿_Region Orders (2)" xfId="222"/>
    <cellStyle name="常规_2007年云南省向人大报送政府收支预算表格式编制过程表 2 2 2" xfId="223"/>
    <cellStyle name="强调文字颜色 1 3 2" xfId="224"/>
    <cellStyle name="强调 1" xfId="225"/>
    <cellStyle name="常规_exceltmp1" xfId="226"/>
    <cellStyle name="千位[0]_ 方正PC" xfId="227"/>
    <cellStyle name="千分位_97-917" xfId="228"/>
    <cellStyle name="千位分隔 2" xfId="229"/>
    <cellStyle name="Input Cells" xfId="230"/>
    <cellStyle name="Dollar (zero dec)" xfId="231"/>
    <cellStyle name="New Times Roman" xfId="232"/>
    <cellStyle name="常规_2007年云南省向人大报送政府收支预算表格式编制过程表 3" xfId="233"/>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haredStrings" Target="sharedStrings.xml"/><Relationship Id="rId38" Type="http://schemas.openxmlformats.org/officeDocument/2006/relationships/styles" Target="style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njt\Desktop\&#39044;&#31639;&#20844;&#24320;\&#24066;&#32423;&#20844;&#24320;&#27169;&#26495;\\\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njt\Desktop\&#39044;&#31639;&#20844;&#24320;\&#24066;&#32423;&#20844;&#24320;&#27169;&#26495;\\\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tabColor rgb="FF00B0F0"/>
  </sheetPr>
  <dimension ref="A1:F53"/>
  <sheetViews>
    <sheetView showGridLines="0" showZeros="0" view="pageBreakPreview" zoomScaleNormal="90" topLeftCell="B1" workbookViewId="0">
      <pane ySplit="4" topLeftCell="A5" activePane="bottomLeft" state="frozen"/>
      <selection/>
      <selection pane="bottomLeft" activeCell="J16" sqref="J16"/>
    </sheetView>
  </sheetViews>
  <sheetFormatPr defaultColWidth="9" defaultRowHeight="14.25" outlineLevelCol="5"/>
  <cols>
    <col min="1" max="1" width="17.6333333333333" style="283" customWidth="1"/>
    <col min="2" max="2" width="50.75" style="283" customWidth="1"/>
    <col min="3" max="4" width="20.6333333333333" style="283" customWidth="1"/>
    <col min="5" max="5" width="20.6333333333333" style="490" customWidth="1"/>
    <col min="6" max="16384" width="9" style="407"/>
  </cols>
  <sheetData>
    <row r="1" ht="22.5" spans="2:2">
      <c r="B1" s="491" t="s">
        <v>0</v>
      </c>
    </row>
    <row r="2" ht="45" customHeight="1" spans="1:6">
      <c r="A2" s="410"/>
      <c r="B2" s="410" t="s">
        <v>1</v>
      </c>
      <c r="C2" s="410"/>
      <c r="D2" s="410"/>
      <c r="E2" s="410"/>
      <c r="F2" s="411"/>
    </row>
    <row r="3" ht="18.95" customHeight="1" spans="1:6">
      <c r="A3" s="288"/>
      <c r="B3" s="492"/>
      <c r="C3" s="493"/>
      <c r="D3" s="288"/>
      <c r="E3" s="291" t="s">
        <v>2</v>
      </c>
      <c r="F3" s="411"/>
    </row>
    <row r="4" s="487" customFormat="1" ht="45" customHeight="1" spans="1:6">
      <c r="A4" s="293" t="s">
        <v>3</v>
      </c>
      <c r="B4" s="494" t="s">
        <v>4</v>
      </c>
      <c r="C4" s="295" t="s">
        <v>5</v>
      </c>
      <c r="D4" s="295" t="s">
        <v>6</v>
      </c>
      <c r="E4" s="494" t="s">
        <v>7</v>
      </c>
      <c r="F4" s="495" t="s">
        <v>8</v>
      </c>
    </row>
    <row r="5" ht="18.75" spans="1:6">
      <c r="A5" s="496" t="s">
        <v>9</v>
      </c>
      <c r="B5" s="460" t="s">
        <v>10</v>
      </c>
      <c r="C5" s="315">
        <f>SUM(C6:C20)</f>
        <v>16670</v>
      </c>
      <c r="D5" s="315">
        <f>SUM(D6:D20)</f>
        <v>19428</v>
      </c>
      <c r="E5" s="456">
        <f>(D5-C5)/C5</f>
        <v>0.165</v>
      </c>
      <c r="F5" s="420" t="str">
        <f t="shared" ref="F5:F40" si="0">IF(LEN(A5)=3,"是",IF(B5&lt;&gt;"",IF(SUM(C5:D5)&lt;&gt;0,"是","否"),"是"))</f>
        <v>是</v>
      </c>
    </row>
    <row r="6" ht="18.75" spans="1:6">
      <c r="A6" s="363" t="s">
        <v>11</v>
      </c>
      <c r="B6" s="461" t="s">
        <v>12</v>
      </c>
      <c r="C6" s="311">
        <v>7343</v>
      </c>
      <c r="D6" s="311">
        <v>8133</v>
      </c>
      <c r="E6" s="456">
        <f t="shared" ref="E6:E40" si="1">(D6-C6)/C6</f>
        <v>0.108</v>
      </c>
      <c r="F6" s="420" t="str">
        <f t="shared" si="0"/>
        <v>是</v>
      </c>
    </row>
    <row r="7" ht="18.75" spans="1:6">
      <c r="A7" s="363" t="s">
        <v>13</v>
      </c>
      <c r="B7" s="461" t="s">
        <v>14</v>
      </c>
      <c r="C7" s="311">
        <v>530</v>
      </c>
      <c r="D7" s="311">
        <v>420</v>
      </c>
      <c r="E7" s="456">
        <f t="shared" si="1"/>
        <v>-0.208</v>
      </c>
      <c r="F7" s="420" t="str">
        <f t="shared" si="0"/>
        <v>是</v>
      </c>
    </row>
    <row r="8" ht="18.75" spans="1:6">
      <c r="A8" s="363" t="s">
        <v>15</v>
      </c>
      <c r="B8" s="461" t="s">
        <v>16</v>
      </c>
      <c r="C8" s="311">
        <v>278</v>
      </c>
      <c r="D8" s="311">
        <v>269</v>
      </c>
      <c r="E8" s="456">
        <f t="shared" si="1"/>
        <v>-0.032</v>
      </c>
      <c r="F8" s="420" t="str">
        <f t="shared" si="0"/>
        <v>是</v>
      </c>
    </row>
    <row r="9" ht="18.75" spans="1:6">
      <c r="A9" s="363" t="s">
        <v>17</v>
      </c>
      <c r="B9" s="461" t="s">
        <v>18</v>
      </c>
      <c r="C9" s="311">
        <v>110</v>
      </c>
      <c r="D9" s="311">
        <v>429</v>
      </c>
      <c r="E9" s="456">
        <f t="shared" si="1"/>
        <v>2.9</v>
      </c>
      <c r="F9" s="420" t="str">
        <f t="shared" si="0"/>
        <v>是</v>
      </c>
    </row>
    <row r="10" ht="18.75" spans="1:6">
      <c r="A10" s="363" t="s">
        <v>19</v>
      </c>
      <c r="B10" s="461" t="s">
        <v>20</v>
      </c>
      <c r="C10" s="311">
        <v>679</v>
      </c>
      <c r="D10" s="311">
        <v>850</v>
      </c>
      <c r="E10" s="456">
        <f t="shared" si="1"/>
        <v>0.252</v>
      </c>
      <c r="F10" s="420" t="str">
        <f t="shared" si="0"/>
        <v>是</v>
      </c>
    </row>
    <row r="11" ht="18.75" spans="1:6">
      <c r="A11" s="363" t="s">
        <v>21</v>
      </c>
      <c r="B11" s="461" t="s">
        <v>22</v>
      </c>
      <c r="C11" s="311">
        <v>457</v>
      </c>
      <c r="D11" s="311">
        <v>427</v>
      </c>
      <c r="E11" s="456">
        <f t="shared" si="1"/>
        <v>-0.066</v>
      </c>
      <c r="F11" s="420" t="str">
        <f t="shared" si="0"/>
        <v>是</v>
      </c>
    </row>
    <row r="12" ht="18.75" spans="1:6">
      <c r="A12" s="363" t="s">
        <v>23</v>
      </c>
      <c r="B12" s="461" t="s">
        <v>24</v>
      </c>
      <c r="C12" s="311">
        <v>272</v>
      </c>
      <c r="D12" s="311">
        <v>254</v>
      </c>
      <c r="E12" s="456">
        <f t="shared" si="1"/>
        <v>-0.066</v>
      </c>
      <c r="F12" s="420" t="str">
        <f t="shared" si="0"/>
        <v>是</v>
      </c>
    </row>
    <row r="13" ht="18.75" spans="1:6">
      <c r="A13" s="363" t="s">
        <v>25</v>
      </c>
      <c r="B13" s="461" t="s">
        <v>26</v>
      </c>
      <c r="C13" s="311">
        <v>142</v>
      </c>
      <c r="D13" s="311">
        <v>97</v>
      </c>
      <c r="E13" s="456">
        <f t="shared" si="1"/>
        <v>-0.317</v>
      </c>
      <c r="F13" s="420" t="str">
        <f t="shared" si="0"/>
        <v>是</v>
      </c>
    </row>
    <row r="14" ht="18.75" spans="1:6">
      <c r="A14" s="363" t="s">
        <v>27</v>
      </c>
      <c r="B14" s="461" t="s">
        <v>28</v>
      </c>
      <c r="C14" s="311">
        <v>678</v>
      </c>
      <c r="D14" s="311">
        <v>1570</v>
      </c>
      <c r="E14" s="456">
        <f t="shared" si="1"/>
        <v>1.316</v>
      </c>
      <c r="F14" s="420" t="str">
        <f t="shared" si="0"/>
        <v>是</v>
      </c>
    </row>
    <row r="15" ht="18.75" spans="1:6">
      <c r="A15" s="363" t="s">
        <v>29</v>
      </c>
      <c r="B15" s="461" t="s">
        <v>30</v>
      </c>
      <c r="C15" s="311">
        <v>622</v>
      </c>
      <c r="D15" s="311">
        <v>622</v>
      </c>
      <c r="E15" s="456">
        <f t="shared" si="1"/>
        <v>0</v>
      </c>
      <c r="F15" s="420" t="str">
        <f t="shared" si="0"/>
        <v>是</v>
      </c>
    </row>
    <row r="16" ht="18.75" spans="1:6">
      <c r="A16" s="363" t="s">
        <v>31</v>
      </c>
      <c r="B16" s="461" t="s">
        <v>32</v>
      </c>
      <c r="C16" s="311">
        <v>291</v>
      </c>
      <c r="D16" s="311">
        <v>219</v>
      </c>
      <c r="E16" s="456">
        <f t="shared" si="1"/>
        <v>-0.247</v>
      </c>
      <c r="F16" s="420" t="str">
        <f t="shared" si="0"/>
        <v>是</v>
      </c>
    </row>
    <row r="17" ht="18.75" spans="1:6">
      <c r="A17" s="363" t="s">
        <v>33</v>
      </c>
      <c r="B17" s="461" t="s">
        <v>34</v>
      </c>
      <c r="C17" s="311">
        <v>1446</v>
      </c>
      <c r="D17" s="311">
        <v>1930</v>
      </c>
      <c r="E17" s="456">
        <f t="shared" si="1"/>
        <v>0.335</v>
      </c>
      <c r="F17" s="420" t="str">
        <f t="shared" si="0"/>
        <v>是</v>
      </c>
    </row>
    <row r="18" ht="18.75" spans="1:6">
      <c r="A18" s="363" t="s">
        <v>35</v>
      </c>
      <c r="B18" s="461" t="s">
        <v>36</v>
      </c>
      <c r="C18" s="311">
        <v>3752</v>
      </c>
      <c r="D18" s="311">
        <v>4100</v>
      </c>
      <c r="E18" s="456">
        <f t="shared" si="1"/>
        <v>0.093</v>
      </c>
      <c r="F18" s="420" t="str">
        <f t="shared" si="0"/>
        <v>是</v>
      </c>
    </row>
    <row r="19" ht="18.75" spans="1:6">
      <c r="A19" s="363" t="s">
        <v>37</v>
      </c>
      <c r="B19" s="461" t="s">
        <v>38</v>
      </c>
      <c r="C19" s="311">
        <v>70</v>
      </c>
      <c r="D19" s="311">
        <v>108</v>
      </c>
      <c r="E19" s="456">
        <f t="shared" si="1"/>
        <v>0.543</v>
      </c>
      <c r="F19" s="420" t="str">
        <f t="shared" si="0"/>
        <v>是</v>
      </c>
    </row>
    <row r="20" ht="18.75" spans="1:6">
      <c r="A20" s="504" t="s">
        <v>39</v>
      </c>
      <c r="B20" s="461" t="s">
        <v>40</v>
      </c>
      <c r="C20" s="311"/>
      <c r="D20" s="311"/>
      <c r="E20" s="456"/>
      <c r="F20" s="420" t="str">
        <f t="shared" si="0"/>
        <v>否</v>
      </c>
    </row>
    <row r="21" ht="18.75" spans="1:6">
      <c r="A21" s="357" t="s">
        <v>41</v>
      </c>
      <c r="B21" s="460" t="s">
        <v>42</v>
      </c>
      <c r="C21" s="315">
        <f>SUM(C22:C29)</f>
        <v>15764</v>
      </c>
      <c r="D21" s="315">
        <f>SUM(D22:D29)</f>
        <v>16472</v>
      </c>
      <c r="E21" s="456">
        <f t="shared" si="1"/>
        <v>0.045</v>
      </c>
      <c r="F21" s="420" t="str">
        <f t="shared" si="0"/>
        <v>是</v>
      </c>
    </row>
    <row r="22" ht="18.75" spans="1:6">
      <c r="A22" s="497" t="s">
        <v>43</v>
      </c>
      <c r="B22" s="461" t="s">
        <v>44</v>
      </c>
      <c r="C22" s="311">
        <v>1309</v>
      </c>
      <c r="D22" s="311">
        <v>1550</v>
      </c>
      <c r="E22" s="456">
        <f t="shared" si="1"/>
        <v>0.184</v>
      </c>
      <c r="F22" s="420" t="str">
        <f t="shared" si="0"/>
        <v>是</v>
      </c>
    </row>
    <row r="23" ht="18.75" spans="1:6">
      <c r="A23" s="363" t="s">
        <v>45</v>
      </c>
      <c r="B23" s="498" t="s">
        <v>46</v>
      </c>
      <c r="C23" s="311">
        <v>6943</v>
      </c>
      <c r="D23" s="311">
        <v>3160</v>
      </c>
      <c r="E23" s="456">
        <f t="shared" si="1"/>
        <v>-0.545</v>
      </c>
      <c r="F23" s="420" t="str">
        <f t="shared" si="0"/>
        <v>是</v>
      </c>
    </row>
    <row r="24" ht="18.75" spans="1:6">
      <c r="A24" s="363" t="s">
        <v>47</v>
      </c>
      <c r="B24" s="461" t="s">
        <v>48</v>
      </c>
      <c r="C24" s="311">
        <v>5932</v>
      </c>
      <c r="D24" s="311">
        <v>6181</v>
      </c>
      <c r="E24" s="456">
        <f t="shared" si="1"/>
        <v>0.042</v>
      </c>
      <c r="F24" s="420" t="str">
        <f t="shared" si="0"/>
        <v>是</v>
      </c>
    </row>
    <row r="25" ht="18.75" spans="1:6">
      <c r="A25" s="363" t="s">
        <v>49</v>
      </c>
      <c r="B25" s="461" t="s">
        <v>50</v>
      </c>
      <c r="C25" s="311"/>
      <c r="D25" s="311">
        <v>0</v>
      </c>
      <c r="E25" s="456"/>
      <c r="F25" s="420" t="str">
        <f t="shared" si="0"/>
        <v>否</v>
      </c>
    </row>
    <row r="26" ht="18.75" spans="1:6">
      <c r="A26" s="363" t="s">
        <v>51</v>
      </c>
      <c r="B26" s="461" t="s">
        <v>52</v>
      </c>
      <c r="C26" s="311">
        <v>1415</v>
      </c>
      <c r="D26" s="311">
        <v>4831</v>
      </c>
      <c r="E26" s="456">
        <f t="shared" si="1"/>
        <v>2.414</v>
      </c>
      <c r="F26" s="420" t="str">
        <f t="shared" si="0"/>
        <v>是</v>
      </c>
    </row>
    <row r="27" ht="18.75" spans="1:6">
      <c r="A27" s="363" t="s">
        <v>53</v>
      </c>
      <c r="B27" s="461" t="s">
        <v>54</v>
      </c>
      <c r="C27" s="311"/>
      <c r="D27" s="311">
        <v>0</v>
      </c>
      <c r="E27" s="456"/>
      <c r="F27" s="420" t="str">
        <f t="shared" si="0"/>
        <v>否</v>
      </c>
    </row>
    <row r="28" ht="18.75" spans="1:6">
      <c r="A28" s="363" t="s">
        <v>55</v>
      </c>
      <c r="B28" s="461" t="s">
        <v>56</v>
      </c>
      <c r="C28" s="311">
        <v>75</v>
      </c>
      <c r="D28" s="311">
        <v>660</v>
      </c>
      <c r="E28" s="456">
        <f t="shared" si="1"/>
        <v>7.8</v>
      </c>
      <c r="F28" s="420" t="str">
        <f t="shared" si="0"/>
        <v>是</v>
      </c>
    </row>
    <row r="29" ht="18.75" spans="1:6">
      <c r="A29" s="363" t="s">
        <v>57</v>
      </c>
      <c r="B29" s="461" t="s">
        <v>58</v>
      </c>
      <c r="C29" s="311">
        <v>90</v>
      </c>
      <c r="D29" s="311">
        <v>90</v>
      </c>
      <c r="E29" s="456">
        <f t="shared" si="1"/>
        <v>0</v>
      </c>
      <c r="F29" s="420" t="str">
        <f t="shared" si="0"/>
        <v>是</v>
      </c>
    </row>
    <row r="30" ht="18.75" spans="1:6">
      <c r="A30" s="363"/>
      <c r="B30" s="461"/>
      <c r="C30" s="311"/>
      <c r="D30" s="311"/>
      <c r="E30" s="456"/>
      <c r="F30" s="420" t="str">
        <f t="shared" si="0"/>
        <v>是</v>
      </c>
    </row>
    <row r="31" s="488" customFormat="1" ht="18.75" spans="1:6">
      <c r="A31" s="499"/>
      <c r="B31" s="354" t="s">
        <v>59</v>
      </c>
      <c r="C31" s="315">
        <f>C5+C21</f>
        <v>32434</v>
      </c>
      <c r="D31" s="315">
        <f>D5+D21</f>
        <v>35900</v>
      </c>
      <c r="E31" s="456">
        <f t="shared" si="1"/>
        <v>0.107</v>
      </c>
      <c r="F31" s="420" t="str">
        <f t="shared" si="0"/>
        <v>是</v>
      </c>
    </row>
    <row r="32" ht="18.75" spans="1:6">
      <c r="A32" s="357">
        <v>105</v>
      </c>
      <c r="B32" s="323" t="s">
        <v>60</v>
      </c>
      <c r="C32" s="315">
        <v>21568</v>
      </c>
      <c r="D32" s="315">
        <v>16058</v>
      </c>
      <c r="E32" s="456">
        <f t="shared" si="1"/>
        <v>-0.255</v>
      </c>
      <c r="F32" s="420" t="str">
        <f t="shared" si="0"/>
        <v>是</v>
      </c>
    </row>
    <row r="33" ht="18.75" spans="1:6">
      <c r="A33" s="496">
        <v>110</v>
      </c>
      <c r="B33" s="460" t="s">
        <v>61</v>
      </c>
      <c r="C33" s="315">
        <f>SUM(C34:C39)</f>
        <v>273619</v>
      </c>
      <c r="D33" s="315">
        <f>SUM(D34:D39)</f>
        <v>240812</v>
      </c>
      <c r="E33" s="456">
        <f t="shared" si="1"/>
        <v>-0.12</v>
      </c>
      <c r="F33" s="420" t="str">
        <f t="shared" si="0"/>
        <v>是</v>
      </c>
    </row>
    <row r="34" ht="18.75" spans="1:6">
      <c r="A34" s="363">
        <v>11001</v>
      </c>
      <c r="B34" s="461" t="s">
        <v>62</v>
      </c>
      <c r="C34" s="311">
        <v>2276</v>
      </c>
      <c r="D34" s="311">
        <v>2431</v>
      </c>
      <c r="E34" s="456">
        <f t="shared" si="1"/>
        <v>0.068</v>
      </c>
      <c r="F34" s="420" t="str">
        <f t="shared" si="0"/>
        <v>是</v>
      </c>
    </row>
    <row r="35" ht="18.75" spans="1:6">
      <c r="A35" s="363"/>
      <c r="B35" s="461" t="s">
        <v>63</v>
      </c>
      <c r="C35" s="311">
        <v>198470</v>
      </c>
      <c r="D35" s="311">
        <v>194802</v>
      </c>
      <c r="E35" s="456">
        <f t="shared" si="1"/>
        <v>-0.018</v>
      </c>
      <c r="F35" s="420" t="str">
        <f t="shared" si="0"/>
        <v>是</v>
      </c>
    </row>
    <row r="36" ht="18.75" spans="1:6">
      <c r="A36" s="363">
        <v>11008</v>
      </c>
      <c r="B36" s="461" t="s">
        <v>64</v>
      </c>
      <c r="C36" s="311">
        <v>57352</v>
      </c>
      <c r="D36" s="311">
        <v>19678</v>
      </c>
      <c r="E36" s="456">
        <f t="shared" si="1"/>
        <v>-0.657</v>
      </c>
      <c r="F36" s="420" t="str">
        <f t="shared" si="0"/>
        <v>是</v>
      </c>
    </row>
    <row r="37" ht="18.75" spans="1:6">
      <c r="A37" s="363">
        <v>11009</v>
      </c>
      <c r="B37" s="461" t="s">
        <v>65</v>
      </c>
      <c r="C37" s="311">
        <v>13199</v>
      </c>
      <c r="D37" s="311">
        <v>13614</v>
      </c>
      <c r="E37" s="456">
        <f t="shared" si="1"/>
        <v>0.031</v>
      </c>
      <c r="F37" s="420" t="str">
        <f t="shared" si="0"/>
        <v>是</v>
      </c>
    </row>
    <row r="38" s="489" customFormat="1" ht="18.75" spans="1:6">
      <c r="A38" s="500">
        <v>11013</v>
      </c>
      <c r="B38" s="463" t="s">
        <v>66</v>
      </c>
      <c r="C38" s="311"/>
      <c r="D38" s="311"/>
      <c r="E38" s="456"/>
      <c r="F38" s="420" t="str">
        <f t="shared" si="0"/>
        <v>否</v>
      </c>
    </row>
    <row r="39" s="489" customFormat="1" ht="18.75" spans="1:6">
      <c r="A39" s="500">
        <v>11015</v>
      </c>
      <c r="B39" s="463" t="s">
        <v>67</v>
      </c>
      <c r="C39" s="311">
        <v>2322</v>
      </c>
      <c r="D39" s="311">
        <v>10287</v>
      </c>
      <c r="E39" s="456">
        <f t="shared" si="1"/>
        <v>3.43</v>
      </c>
      <c r="F39" s="420" t="str">
        <f t="shared" si="0"/>
        <v>是</v>
      </c>
    </row>
    <row r="40" ht="18.75" spans="1:6">
      <c r="A40" s="501"/>
      <c r="B40" s="502" t="s">
        <v>68</v>
      </c>
      <c r="C40" s="315">
        <f>C31+C32+C33</f>
        <v>327621</v>
      </c>
      <c r="D40" s="315">
        <f>D31+D32+D33</f>
        <v>292770</v>
      </c>
      <c r="E40" s="456">
        <f t="shared" si="1"/>
        <v>-0.106</v>
      </c>
      <c r="F40" s="420" t="str">
        <f t="shared" si="0"/>
        <v>是</v>
      </c>
    </row>
    <row r="41" spans="3:4">
      <c r="C41" s="503"/>
      <c r="D41" s="503"/>
    </row>
    <row r="42" spans="4:4">
      <c r="D42" s="503"/>
    </row>
    <row r="43" spans="3:4">
      <c r="C43" s="503"/>
      <c r="D43" s="503"/>
    </row>
    <row r="44" spans="4:4">
      <c r="D44" s="503"/>
    </row>
    <row r="45" spans="3:4">
      <c r="C45" s="503"/>
      <c r="D45" s="503"/>
    </row>
    <row r="46" spans="3:4">
      <c r="C46" s="503"/>
      <c r="D46" s="503"/>
    </row>
    <row r="47" spans="4:4">
      <c r="D47" s="503"/>
    </row>
    <row r="48" spans="3:4">
      <c r="C48" s="503"/>
      <c r="D48" s="503"/>
    </row>
    <row r="49" spans="3:4">
      <c r="C49" s="503"/>
      <c r="D49" s="503"/>
    </row>
    <row r="50" spans="3:4">
      <c r="C50" s="503"/>
      <c r="D50" s="503"/>
    </row>
    <row r="51" spans="3:4">
      <c r="C51" s="503"/>
      <c r="D51" s="503"/>
    </row>
    <row r="52" spans="4:4">
      <c r="D52" s="503"/>
    </row>
    <row r="53" spans="3:4">
      <c r="C53" s="503"/>
      <c r="D53" s="503"/>
    </row>
  </sheetData>
  <autoFilter ref="A4:F40">
    <filterColumn colId="5">
      <customFilters>
        <customFilter operator="equal" val="是"/>
      </customFilters>
    </filterColumn>
    <extLst/>
  </autoFilter>
  <mergeCells count="1">
    <mergeCell ref="B2:E2"/>
  </mergeCells>
  <conditionalFormatting sqref="E3">
    <cfRule type="cellIs" dxfId="0" priority="38" stopIfTrue="1" operator="lessThanOrEqual">
      <formula>-1</formula>
    </cfRule>
  </conditionalFormatting>
  <conditionalFormatting sqref="A32:B32">
    <cfRule type="expression" dxfId="1" priority="44" stopIfTrue="1">
      <formula>"len($A:$A)=3"</formula>
    </cfRule>
  </conditionalFormatting>
  <conditionalFormatting sqref="C32">
    <cfRule type="expression" dxfId="1" priority="29" stopIfTrue="1">
      <formula>"len($A:$A)=3"</formula>
    </cfRule>
  </conditionalFormatting>
  <conditionalFormatting sqref="D32">
    <cfRule type="expression" dxfId="1" priority="18" stopIfTrue="1">
      <formula>"len($A:$A)=3"</formula>
    </cfRule>
  </conditionalFormatting>
  <conditionalFormatting sqref="E32">
    <cfRule type="cellIs" dxfId="2" priority="59" stopIfTrue="1" operator="lessThan">
      <formula>0</formula>
    </cfRule>
    <cfRule type="cellIs" dxfId="0" priority="60" stopIfTrue="1" operator="greaterThan">
      <formula>5</formula>
    </cfRule>
  </conditionalFormatting>
  <conditionalFormatting sqref="D39">
    <cfRule type="expression" dxfId="1" priority="21" stopIfTrue="1">
      <formula>"len($A:$A)=3"</formula>
    </cfRule>
  </conditionalFormatting>
  <conditionalFormatting sqref="B8:B9">
    <cfRule type="expression" dxfId="1" priority="52" stopIfTrue="1">
      <formula>"len($A:$A)=3"</formula>
    </cfRule>
  </conditionalFormatting>
  <conditionalFormatting sqref="B33:B35">
    <cfRule type="expression" dxfId="1" priority="13" stopIfTrue="1">
      <formula>"len($A:$A)=3"</formula>
    </cfRule>
  </conditionalFormatting>
  <conditionalFormatting sqref="B38:B40">
    <cfRule type="expression" dxfId="1" priority="7" stopIfTrue="1">
      <formula>"len($A:$A)=3"</formula>
    </cfRule>
  </conditionalFormatting>
  <conditionalFormatting sqref="C8:C9">
    <cfRule type="expression" dxfId="1" priority="31" stopIfTrue="1">
      <formula>"len($A:$A)=3"</formula>
    </cfRule>
  </conditionalFormatting>
  <conditionalFormatting sqref="C34:C35">
    <cfRule type="expression" dxfId="1" priority="27" stopIfTrue="1">
      <formula>"len($A:$A)=3"</formula>
    </cfRule>
  </conditionalFormatting>
  <conditionalFormatting sqref="C36:C37">
    <cfRule type="expression" dxfId="1" priority="25" stopIfTrue="1">
      <formula>"len($A:$A)=3"</formula>
    </cfRule>
  </conditionalFormatting>
  <conditionalFormatting sqref="D6:D7">
    <cfRule type="expression" dxfId="1" priority="22" stopIfTrue="1">
      <formula>"len($A:$A)=3"</formula>
    </cfRule>
  </conditionalFormatting>
  <conditionalFormatting sqref="D8:D9">
    <cfRule type="expression" dxfId="1" priority="20" stopIfTrue="1">
      <formula>"len($A:$A)=3"</formula>
    </cfRule>
  </conditionalFormatting>
  <conditionalFormatting sqref="D34:D35">
    <cfRule type="expression" dxfId="1" priority="16" stopIfTrue="1">
      <formula>"len($A:$A)=3"</formula>
    </cfRule>
  </conditionalFormatting>
  <conditionalFormatting sqref="D36:D37">
    <cfRule type="expression" dxfId="1" priority="14" stopIfTrue="1">
      <formula>"len($A:$A)=3"</formula>
    </cfRule>
  </conditionalFormatting>
  <conditionalFormatting sqref="D38:D39">
    <cfRule type="expression" dxfId="1" priority="24" stopIfTrue="1">
      <formula>"len($A:$A)=3"</formula>
    </cfRule>
  </conditionalFormatting>
  <conditionalFormatting sqref="F5:F40">
    <cfRule type="cellIs" dxfId="2" priority="36" stopIfTrue="1" operator="lessThan">
      <formula>0</formula>
    </cfRule>
  </conditionalFormatting>
  <conditionalFormatting sqref="A5:B30">
    <cfRule type="expression" dxfId="1" priority="49" stopIfTrue="1">
      <formula>"len($A:$A)=3"</formula>
    </cfRule>
  </conditionalFormatting>
  <conditionalFormatting sqref="B5:B7 B40 B32">
    <cfRule type="expression" dxfId="1" priority="58" stopIfTrue="1">
      <formula>"len($A:$A)=3"</formula>
    </cfRule>
  </conditionalFormatting>
  <conditionalFormatting sqref="C5:C7 D5">
    <cfRule type="expression" dxfId="1" priority="33" stopIfTrue="1">
      <formula>"len($A:$A)=3"</formula>
    </cfRule>
  </conditionalFormatting>
  <conditionalFormatting sqref="C5:C30 D5 D21">
    <cfRule type="expression" dxfId="1" priority="30" stopIfTrue="1">
      <formula>"len($A:$A)=3"</formula>
    </cfRule>
  </conditionalFormatting>
  <conditionalFormatting sqref="D6:D20 D22:D30">
    <cfRule type="expression" dxfId="1" priority="19" stopIfTrue="1">
      <formula>"len($A:$A)=3"</formula>
    </cfRule>
  </conditionalFormatting>
  <conditionalFormatting sqref="C32 C33:D35">
    <cfRule type="expression" dxfId="1" priority="34" stopIfTrue="1">
      <formula>"len($A:$A)=3"</formula>
    </cfRule>
  </conditionalFormatting>
  <conditionalFormatting sqref="D32 D34:D35">
    <cfRule type="expression" dxfId="1" priority="23" stopIfTrue="1">
      <formula>"len($A:$A)=3"</formula>
    </cfRule>
  </conditionalFormatting>
  <conditionalFormatting sqref="A33:B35 B39:B40">
    <cfRule type="expression" dxfId="1" priority="12" stopIfTrue="1">
      <formula>"len($A:$A)=3"</formula>
    </cfRule>
  </conditionalFormatting>
  <conditionalFormatting sqref="C33:D35">
    <cfRule type="expression" dxfId="1" priority="28" stopIfTrue="1">
      <formula>"len($A:$A)=3"</formula>
    </cfRule>
  </conditionalFormatting>
  <conditionalFormatting sqref="A34:B35">
    <cfRule type="expression" dxfId="1" priority="11" stopIfTrue="1">
      <formula>"len($A:$A)=3"</formula>
    </cfRule>
  </conditionalFormatting>
  <conditionalFormatting sqref="B40 A36:D36">
    <cfRule type="expression" dxfId="1" priority="56" stopIfTrue="1">
      <formula>"len($A:$A)=3"</formula>
    </cfRule>
  </conditionalFormatting>
  <conditionalFormatting sqref="A36:B37">
    <cfRule type="expression" dxfId="1" priority="9" stopIfTrue="1">
      <formula>"len($A:$A)=3"</formula>
    </cfRule>
  </conditionalFormatting>
  <conditionalFormatting sqref="C38:C40 D40">
    <cfRule type="expression" dxfId="1" priority="35" stopIfTrue="1">
      <formula>"len($A:$A)=3"</formula>
    </cfRule>
  </conditionalFormatting>
  <conditionalFormatting sqref="C39:C40 D40">
    <cfRule type="expression" dxfId="1" priority="32" stopIfTrue="1">
      <formula>"len($A:$A)=3"</formula>
    </cfRule>
  </conditionalFormatting>
  <printOptions horizontalCentered="1"/>
  <pageMargins left="0.472222222222222" right="0.393055555555556" top="0.747916666666667" bottom="0.747916666666667" header="0.314583333333333" footer="0.314583333333333"/>
  <pageSetup paperSize="9" scale="8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tabColor rgb="FF00B0F0"/>
  </sheetPr>
  <dimension ref="A1:G362"/>
  <sheetViews>
    <sheetView showGridLines="0" showZeros="0" view="pageBreakPreview" zoomScaleNormal="115" workbookViewId="0">
      <pane ySplit="1" topLeftCell="A256" activePane="bottomLeft" state="frozen"/>
      <selection/>
      <selection pane="bottomLeft" activeCell="B274" sqref="B274"/>
    </sheetView>
  </sheetViews>
  <sheetFormatPr defaultColWidth="9" defaultRowHeight="14.25" outlineLevelCol="6"/>
  <cols>
    <col min="1" max="1" width="13.375" style="288" customWidth="1"/>
    <col min="2" max="2" width="48.875" style="288" customWidth="1"/>
    <col min="3" max="3" width="27.125" style="288" customWidth="1"/>
    <col min="4" max="4" width="32" style="288" customWidth="1"/>
    <col min="5" max="5" width="27.125" style="288" customWidth="1"/>
    <col min="6" max="7" width="3.25" style="288" customWidth="1"/>
    <col min="8" max="8" width="9" style="288" hidden="1" customWidth="1"/>
    <col min="9" max="16384" width="9" style="288"/>
  </cols>
  <sheetData>
    <row r="1" ht="27" spans="1:6">
      <c r="A1" s="286" t="s">
        <v>1452</v>
      </c>
      <c r="B1" s="286"/>
      <c r="C1" s="286"/>
      <c r="D1" s="286"/>
      <c r="E1" s="286"/>
      <c r="F1" s="287"/>
    </row>
    <row r="2" ht="33" customHeight="1" spans="1:7">
      <c r="A2" s="289"/>
      <c r="B2" s="290"/>
      <c r="C2" s="290"/>
      <c r="D2" s="290"/>
      <c r="E2" s="291" t="s">
        <v>2</v>
      </c>
      <c r="F2" s="292"/>
      <c r="G2" s="289"/>
    </row>
    <row r="3" ht="42" customHeight="1" spans="1:7">
      <c r="A3" s="293" t="s">
        <v>3</v>
      </c>
      <c r="B3" s="294" t="s">
        <v>4</v>
      </c>
      <c r="C3" s="295" t="s">
        <v>5</v>
      </c>
      <c r="D3" s="172" t="s">
        <v>6</v>
      </c>
      <c r="E3" s="295" t="s">
        <v>7</v>
      </c>
      <c r="F3" s="296" t="s">
        <v>8</v>
      </c>
      <c r="G3" s="297" t="s">
        <v>135</v>
      </c>
    </row>
    <row r="4" ht="33" customHeight="1" spans="1:7">
      <c r="A4" s="298">
        <v>205</v>
      </c>
      <c r="B4" s="299" t="s">
        <v>1453</v>
      </c>
      <c r="C4" s="300">
        <v>0</v>
      </c>
      <c r="D4" s="300">
        <v>0</v>
      </c>
      <c r="E4" s="301">
        <v>0</v>
      </c>
      <c r="F4" s="302" t="s">
        <v>1382</v>
      </c>
      <c r="G4" s="288" t="s">
        <v>1454</v>
      </c>
    </row>
    <row r="5" ht="18.75" spans="1:7">
      <c r="A5" s="303">
        <v>20598</v>
      </c>
      <c r="B5" s="304" t="s">
        <v>1455</v>
      </c>
      <c r="C5" s="305">
        <v>0</v>
      </c>
      <c r="D5" s="305">
        <v>0</v>
      </c>
      <c r="E5" s="301">
        <v>0</v>
      </c>
      <c r="F5" s="302" t="s">
        <v>1397</v>
      </c>
      <c r="G5" s="288" t="s">
        <v>1456</v>
      </c>
    </row>
    <row r="6" ht="18.75" spans="1:7">
      <c r="A6" s="303">
        <v>2059801</v>
      </c>
      <c r="B6" s="306" t="s">
        <v>1457</v>
      </c>
      <c r="C6" s="305"/>
      <c r="D6" s="305"/>
      <c r="E6" s="301">
        <v>0</v>
      </c>
      <c r="F6" s="302" t="s">
        <v>1397</v>
      </c>
      <c r="G6" s="288" t="s">
        <v>1458</v>
      </c>
    </row>
    <row r="7" ht="18.75" spans="1:7">
      <c r="A7" s="303">
        <v>2059802</v>
      </c>
      <c r="B7" s="306" t="s">
        <v>1459</v>
      </c>
      <c r="C7" s="305"/>
      <c r="D7" s="305"/>
      <c r="E7" s="301">
        <v>0</v>
      </c>
      <c r="F7" s="302" t="s">
        <v>1397</v>
      </c>
      <c r="G7" s="288" t="s">
        <v>1458</v>
      </c>
    </row>
    <row r="8" ht="18.75" spans="1:7">
      <c r="A8" s="303">
        <v>2059803</v>
      </c>
      <c r="B8" s="306" t="s">
        <v>1460</v>
      </c>
      <c r="C8" s="305"/>
      <c r="D8" s="305"/>
      <c r="E8" s="301">
        <v>0</v>
      </c>
      <c r="F8" s="302" t="s">
        <v>1397</v>
      </c>
      <c r="G8" s="288" t="s">
        <v>1458</v>
      </c>
    </row>
    <row r="9" ht="18.75" spans="1:7">
      <c r="A9" s="303">
        <v>2059804</v>
      </c>
      <c r="B9" s="306" t="s">
        <v>1461</v>
      </c>
      <c r="C9" s="305"/>
      <c r="D9" s="305"/>
      <c r="E9" s="301">
        <v>0</v>
      </c>
      <c r="F9" s="302" t="s">
        <v>1397</v>
      </c>
      <c r="G9" s="288" t="s">
        <v>1458</v>
      </c>
    </row>
    <row r="10" ht="18.75" spans="1:7">
      <c r="A10" s="303">
        <v>2059899</v>
      </c>
      <c r="B10" s="306" t="s">
        <v>1462</v>
      </c>
      <c r="C10" s="305"/>
      <c r="D10" s="305"/>
      <c r="E10" s="301">
        <v>0</v>
      </c>
      <c r="F10" s="302" t="s">
        <v>1397</v>
      </c>
      <c r="G10" s="288" t="s">
        <v>1458</v>
      </c>
    </row>
    <row r="11" ht="18.75" spans="1:7">
      <c r="A11" s="298">
        <v>206</v>
      </c>
      <c r="B11" s="299" t="s">
        <v>1463</v>
      </c>
      <c r="C11" s="305">
        <v>0</v>
      </c>
      <c r="D11" s="305">
        <v>0</v>
      </c>
      <c r="E11" s="301">
        <v>0</v>
      </c>
      <c r="F11" s="302" t="s">
        <v>1382</v>
      </c>
      <c r="G11" s="288" t="s">
        <v>1454</v>
      </c>
    </row>
    <row r="12" ht="18.75" spans="1:7">
      <c r="A12" s="303">
        <v>20698</v>
      </c>
      <c r="B12" s="304" t="s">
        <v>1455</v>
      </c>
      <c r="C12" s="305">
        <v>0</v>
      </c>
      <c r="D12" s="305">
        <v>0</v>
      </c>
      <c r="E12" s="301">
        <v>0</v>
      </c>
      <c r="F12" s="302" t="s">
        <v>1397</v>
      </c>
      <c r="G12" s="288" t="s">
        <v>1456</v>
      </c>
    </row>
    <row r="13" ht="18.75" spans="1:7">
      <c r="A13" s="303">
        <v>2069801</v>
      </c>
      <c r="B13" s="306" t="s">
        <v>1464</v>
      </c>
      <c r="C13" s="305"/>
      <c r="D13" s="305"/>
      <c r="E13" s="301">
        <v>0</v>
      </c>
      <c r="F13" s="302" t="s">
        <v>1397</v>
      </c>
      <c r="G13" s="288" t="s">
        <v>1458</v>
      </c>
    </row>
    <row r="14" ht="18.75" spans="1:7">
      <c r="A14" s="303">
        <v>2069802</v>
      </c>
      <c r="B14" s="306" t="s">
        <v>1465</v>
      </c>
      <c r="C14" s="305"/>
      <c r="D14" s="305"/>
      <c r="E14" s="301">
        <v>0</v>
      </c>
      <c r="F14" s="302" t="s">
        <v>1397</v>
      </c>
      <c r="G14" s="288" t="s">
        <v>1458</v>
      </c>
    </row>
    <row r="15" ht="18.75" spans="1:7">
      <c r="A15" s="303">
        <v>2069803</v>
      </c>
      <c r="B15" s="306" t="s">
        <v>1466</v>
      </c>
      <c r="C15" s="305"/>
      <c r="D15" s="305"/>
      <c r="E15" s="301">
        <v>0</v>
      </c>
      <c r="F15" s="302" t="s">
        <v>1397</v>
      </c>
      <c r="G15" s="288" t="s">
        <v>1458</v>
      </c>
    </row>
    <row r="16" ht="18.75" spans="1:7">
      <c r="A16" s="303">
        <v>2069804</v>
      </c>
      <c r="B16" s="306" t="s">
        <v>1467</v>
      </c>
      <c r="C16" s="305"/>
      <c r="D16" s="305"/>
      <c r="E16" s="301">
        <v>0</v>
      </c>
      <c r="F16" s="302" t="s">
        <v>1397</v>
      </c>
      <c r="G16" s="288" t="s">
        <v>1458</v>
      </c>
    </row>
    <row r="17" ht="18.75" spans="1:7">
      <c r="A17" s="303">
        <v>2069805</v>
      </c>
      <c r="B17" s="306" t="s">
        <v>1468</v>
      </c>
      <c r="C17" s="305"/>
      <c r="D17" s="305"/>
      <c r="E17" s="301">
        <v>0</v>
      </c>
      <c r="F17" s="302" t="s">
        <v>1397</v>
      </c>
      <c r="G17" s="288" t="s">
        <v>1458</v>
      </c>
    </row>
    <row r="18" ht="18.75" spans="1:7">
      <c r="A18" s="303">
        <v>2069899</v>
      </c>
      <c r="B18" s="306" t="s">
        <v>1469</v>
      </c>
      <c r="C18" s="305"/>
      <c r="D18" s="305"/>
      <c r="E18" s="301">
        <v>0</v>
      </c>
      <c r="F18" s="302" t="s">
        <v>1397</v>
      </c>
      <c r="G18" s="288" t="s">
        <v>1458</v>
      </c>
    </row>
    <row r="19" ht="19" customHeight="1" spans="1:7">
      <c r="A19" s="307" t="s">
        <v>81</v>
      </c>
      <c r="B19" s="219" t="s">
        <v>1470</v>
      </c>
      <c r="C19" s="300">
        <v>0</v>
      </c>
      <c r="D19" s="300">
        <v>0</v>
      </c>
      <c r="E19" s="301">
        <v>0</v>
      </c>
      <c r="F19" s="302" t="s">
        <v>1382</v>
      </c>
      <c r="G19" s="288" t="s">
        <v>1454</v>
      </c>
    </row>
    <row r="20" ht="21" customHeight="1" spans="1:7">
      <c r="A20" s="308" t="s">
        <v>1471</v>
      </c>
      <c r="B20" s="309" t="s">
        <v>1472</v>
      </c>
      <c r="C20" s="305">
        <v>0</v>
      </c>
      <c r="D20" s="305">
        <v>0</v>
      </c>
      <c r="E20" s="301">
        <v>0</v>
      </c>
      <c r="F20" s="302" t="s">
        <v>1397</v>
      </c>
      <c r="G20" s="288" t="s">
        <v>1456</v>
      </c>
    </row>
    <row r="21" ht="21" customHeight="1" spans="1:7">
      <c r="A21" s="308" t="s">
        <v>1473</v>
      </c>
      <c r="B21" s="310" t="s">
        <v>1474</v>
      </c>
      <c r="C21" s="311">
        <v>0</v>
      </c>
      <c r="D21" s="311"/>
      <c r="E21" s="301">
        <v>0</v>
      </c>
      <c r="F21" s="302" t="s">
        <v>1397</v>
      </c>
      <c r="G21" s="288" t="s">
        <v>1458</v>
      </c>
    </row>
    <row r="22" ht="21" customHeight="1" spans="1:7">
      <c r="A22" s="308" t="s">
        <v>1475</v>
      </c>
      <c r="B22" s="310" t="s">
        <v>1476</v>
      </c>
      <c r="C22" s="311">
        <v>0</v>
      </c>
      <c r="D22" s="311"/>
      <c r="E22" s="301">
        <v>0</v>
      </c>
      <c r="F22" s="302" t="s">
        <v>1397</v>
      </c>
      <c r="G22" s="288" t="s">
        <v>1458</v>
      </c>
    </row>
    <row r="23" ht="21" customHeight="1" spans="1:7">
      <c r="A23" s="308" t="s">
        <v>1477</v>
      </c>
      <c r="B23" s="310" t="s">
        <v>1478</v>
      </c>
      <c r="C23" s="311">
        <v>0</v>
      </c>
      <c r="D23" s="311"/>
      <c r="E23" s="301">
        <v>0</v>
      </c>
      <c r="F23" s="302" t="s">
        <v>1397</v>
      </c>
      <c r="G23" s="288" t="s">
        <v>1458</v>
      </c>
    </row>
    <row r="24" ht="21" customHeight="1" spans="1:7">
      <c r="A24" s="308" t="s">
        <v>1479</v>
      </c>
      <c r="B24" s="310" t="s">
        <v>1480</v>
      </c>
      <c r="C24" s="311">
        <v>0</v>
      </c>
      <c r="D24" s="311"/>
      <c r="E24" s="301">
        <v>0</v>
      </c>
      <c r="F24" s="302" t="s">
        <v>1397</v>
      </c>
      <c r="G24" s="288" t="s">
        <v>1458</v>
      </c>
    </row>
    <row r="25" ht="21" customHeight="1" spans="1:7">
      <c r="A25" s="308" t="s">
        <v>1481</v>
      </c>
      <c r="B25" s="310" t="s">
        <v>1482</v>
      </c>
      <c r="C25" s="311">
        <v>0</v>
      </c>
      <c r="D25" s="311"/>
      <c r="E25" s="301">
        <v>0</v>
      </c>
      <c r="F25" s="302" t="s">
        <v>1397</v>
      </c>
      <c r="G25" s="288" t="s">
        <v>1458</v>
      </c>
    </row>
    <row r="26" ht="21" customHeight="1" spans="1:7">
      <c r="A26" s="308" t="s">
        <v>1483</v>
      </c>
      <c r="B26" s="309" t="s">
        <v>1484</v>
      </c>
      <c r="C26" s="305">
        <v>0</v>
      </c>
      <c r="D26" s="305">
        <v>0</v>
      </c>
      <c r="E26" s="301">
        <v>0</v>
      </c>
      <c r="F26" s="302" t="s">
        <v>1397</v>
      </c>
      <c r="G26" s="288" t="s">
        <v>1456</v>
      </c>
    </row>
    <row r="27" ht="21" customHeight="1" spans="1:7">
      <c r="A27" s="308" t="s">
        <v>1485</v>
      </c>
      <c r="B27" s="310" t="s">
        <v>1486</v>
      </c>
      <c r="C27" s="311">
        <v>0</v>
      </c>
      <c r="D27" s="311"/>
      <c r="E27" s="301">
        <v>0</v>
      </c>
      <c r="F27" s="302" t="s">
        <v>1397</v>
      </c>
      <c r="G27" s="288" t="s">
        <v>1458</v>
      </c>
    </row>
    <row r="28" ht="21" customHeight="1" spans="1:7">
      <c r="A28" s="308" t="s">
        <v>1487</v>
      </c>
      <c r="B28" s="310" t="s">
        <v>1488</v>
      </c>
      <c r="C28" s="311">
        <v>0</v>
      </c>
      <c r="D28" s="311"/>
      <c r="E28" s="301">
        <v>0</v>
      </c>
      <c r="F28" s="302" t="s">
        <v>1397</v>
      </c>
      <c r="G28" s="288" t="s">
        <v>1458</v>
      </c>
    </row>
    <row r="29" ht="21" customHeight="1" spans="1:7">
      <c r="A29" s="308" t="s">
        <v>1489</v>
      </c>
      <c r="B29" s="310" t="s">
        <v>1490</v>
      </c>
      <c r="C29" s="311">
        <v>0</v>
      </c>
      <c r="D29" s="311"/>
      <c r="E29" s="301">
        <v>0</v>
      </c>
      <c r="F29" s="302" t="s">
        <v>1397</v>
      </c>
      <c r="G29" s="288" t="s">
        <v>1458</v>
      </c>
    </row>
    <row r="30" ht="21" customHeight="1" spans="1:7">
      <c r="A30" s="308" t="s">
        <v>1491</v>
      </c>
      <c r="B30" s="310" t="s">
        <v>1492</v>
      </c>
      <c r="C30" s="311">
        <v>0</v>
      </c>
      <c r="D30" s="311"/>
      <c r="E30" s="301">
        <v>0</v>
      </c>
      <c r="F30" s="302" t="s">
        <v>1397</v>
      </c>
      <c r="G30" s="288" t="s">
        <v>1458</v>
      </c>
    </row>
    <row r="31" ht="21" customHeight="1" spans="1:7">
      <c r="A31" s="308" t="s">
        <v>1493</v>
      </c>
      <c r="B31" s="310" t="s">
        <v>1494</v>
      </c>
      <c r="C31" s="311">
        <v>0</v>
      </c>
      <c r="D31" s="311"/>
      <c r="E31" s="301">
        <v>0</v>
      </c>
      <c r="F31" s="302" t="s">
        <v>1397</v>
      </c>
      <c r="G31" s="288" t="s">
        <v>1458</v>
      </c>
    </row>
    <row r="32" ht="36" customHeight="1" spans="1:7">
      <c r="A32" s="308" t="s">
        <v>1495</v>
      </c>
      <c r="B32" s="309" t="s">
        <v>1496</v>
      </c>
      <c r="C32" s="305">
        <v>0</v>
      </c>
      <c r="D32" s="305">
        <v>0</v>
      </c>
      <c r="E32" s="301">
        <v>0</v>
      </c>
      <c r="F32" s="302" t="s">
        <v>1397</v>
      </c>
      <c r="G32" s="288" t="s">
        <v>1456</v>
      </c>
    </row>
    <row r="33" ht="18.75" spans="1:7">
      <c r="A33" s="308" t="s">
        <v>1497</v>
      </c>
      <c r="B33" s="310" t="s">
        <v>1498</v>
      </c>
      <c r="C33" s="311">
        <v>0</v>
      </c>
      <c r="D33" s="311"/>
      <c r="E33" s="301">
        <v>0</v>
      </c>
      <c r="F33" s="302" t="s">
        <v>1397</v>
      </c>
      <c r="G33" s="288" t="s">
        <v>1458</v>
      </c>
    </row>
    <row r="34" ht="29" customHeight="1" spans="1:7">
      <c r="A34" s="308" t="s">
        <v>1499</v>
      </c>
      <c r="B34" s="310" t="s">
        <v>1500</v>
      </c>
      <c r="C34" s="311">
        <v>0</v>
      </c>
      <c r="D34" s="311"/>
      <c r="E34" s="301">
        <v>0</v>
      </c>
      <c r="F34" s="302" t="s">
        <v>1397</v>
      </c>
      <c r="G34" s="288" t="s">
        <v>1458</v>
      </c>
    </row>
    <row r="35" ht="18.75" spans="1:7">
      <c r="A35" s="308">
        <v>20798</v>
      </c>
      <c r="B35" s="304" t="s">
        <v>1455</v>
      </c>
      <c r="C35" s="311">
        <v>0</v>
      </c>
      <c r="D35" s="311">
        <v>0</v>
      </c>
      <c r="E35" s="301">
        <v>0</v>
      </c>
      <c r="F35" s="302" t="s">
        <v>1397</v>
      </c>
      <c r="G35" s="288" t="s">
        <v>1456</v>
      </c>
    </row>
    <row r="36" ht="18.75" spans="1:7">
      <c r="A36" s="308">
        <v>2079801</v>
      </c>
      <c r="B36" s="306" t="s">
        <v>1501</v>
      </c>
      <c r="C36" s="311"/>
      <c r="D36" s="311"/>
      <c r="E36" s="301">
        <v>0</v>
      </c>
      <c r="F36" s="302" t="s">
        <v>1397</v>
      </c>
      <c r="G36" s="288" t="s">
        <v>1458</v>
      </c>
    </row>
    <row r="37" ht="18.75" spans="1:7">
      <c r="A37" s="308">
        <v>2079802</v>
      </c>
      <c r="B37" s="306" t="s">
        <v>1502</v>
      </c>
      <c r="C37" s="311"/>
      <c r="D37" s="311"/>
      <c r="E37" s="301">
        <v>0</v>
      </c>
      <c r="F37" s="302" t="s">
        <v>1397</v>
      </c>
      <c r="G37" s="288" t="s">
        <v>1458</v>
      </c>
    </row>
    <row r="38" ht="18.75" spans="1:7">
      <c r="A38" s="308">
        <v>2079803</v>
      </c>
      <c r="B38" s="306" t="s">
        <v>1503</v>
      </c>
      <c r="C38" s="311"/>
      <c r="D38" s="311"/>
      <c r="E38" s="301">
        <v>0</v>
      </c>
      <c r="F38" s="302" t="s">
        <v>1397</v>
      </c>
      <c r="G38" s="288" t="s">
        <v>1458</v>
      </c>
    </row>
    <row r="39" ht="18.75" spans="1:7">
      <c r="A39" s="308">
        <v>2079804</v>
      </c>
      <c r="B39" s="306" t="s">
        <v>1504</v>
      </c>
      <c r="C39" s="311"/>
      <c r="D39" s="311"/>
      <c r="E39" s="301">
        <v>0</v>
      </c>
      <c r="F39" s="302" t="s">
        <v>1397</v>
      </c>
      <c r="G39" s="288" t="s">
        <v>1458</v>
      </c>
    </row>
    <row r="40" ht="18.75" spans="1:7">
      <c r="A40" s="308">
        <v>2079805</v>
      </c>
      <c r="B40" s="306" t="s">
        <v>1505</v>
      </c>
      <c r="C40" s="311"/>
      <c r="D40" s="311"/>
      <c r="E40" s="301">
        <v>0</v>
      </c>
      <c r="F40" s="302" t="s">
        <v>1397</v>
      </c>
      <c r="G40" s="288" t="s">
        <v>1458</v>
      </c>
    </row>
    <row r="41" ht="18.75" spans="1:7">
      <c r="A41" s="308">
        <v>2079899</v>
      </c>
      <c r="B41" s="306" t="s">
        <v>1506</v>
      </c>
      <c r="C41" s="311"/>
      <c r="D41" s="311"/>
      <c r="E41" s="301">
        <v>0</v>
      </c>
      <c r="F41" s="302" t="s">
        <v>1397</v>
      </c>
      <c r="G41" s="288" t="s">
        <v>1458</v>
      </c>
    </row>
    <row r="42" ht="18.75" spans="1:7">
      <c r="A42" s="307" t="s">
        <v>83</v>
      </c>
      <c r="B42" s="299" t="s">
        <v>1507</v>
      </c>
      <c r="C42" s="300">
        <v>0</v>
      </c>
      <c r="D42" s="300">
        <v>0</v>
      </c>
      <c r="E42" s="301">
        <v>0</v>
      </c>
      <c r="F42" s="302" t="s">
        <v>1382</v>
      </c>
      <c r="G42" s="288" t="s">
        <v>1454</v>
      </c>
    </row>
    <row r="43" ht="18.75" spans="1:7">
      <c r="A43" s="308">
        <v>20898</v>
      </c>
      <c r="B43" s="304" t="s">
        <v>1455</v>
      </c>
      <c r="C43" s="300">
        <v>0</v>
      </c>
      <c r="D43" s="300">
        <v>0</v>
      </c>
      <c r="E43" s="301">
        <v>0</v>
      </c>
      <c r="F43" s="302" t="s">
        <v>1397</v>
      </c>
      <c r="G43" s="288" t="s">
        <v>1456</v>
      </c>
    </row>
    <row r="44" ht="18.75" spans="1:7">
      <c r="A44" s="308">
        <v>2089801</v>
      </c>
      <c r="B44" s="306" t="s">
        <v>1508</v>
      </c>
      <c r="C44" s="300"/>
      <c r="D44" s="300"/>
      <c r="E44" s="301">
        <v>0</v>
      </c>
      <c r="F44" s="302" t="s">
        <v>1397</v>
      </c>
      <c r="G44" s="288" t="s">
        <v>1458</v>
      </c>
    </row>
    <row r="45" ht="18.75" spans="1:7">
      <c r="A45" s="308">
        <v>2089802</v>
      </c>
      <c r="B45" s="306" t="s">
        <v>1509</v>
      </c>
      <c r="C45" s="300"/>
      <c r="D45" s="300"/>
      <c r="E45" s="301">
        <v>0</v>
      </c>
      <c r="F45" s="302" t="s">
        <v>1397</v>
      </c>
      <c r="G45" s="288" t="s">
        <v>1458</v>
      </c>
    </row>
    <row r="46" ht="18.75" spans="1:7">
      <c r="A46" s="308">
        <v>2089899</v>
      </c>
      <c r="B46" s="306" t="s">
        <v>1510</v>
      </c>
      <c r="C46" s="300"/>
      <c r="D46" s="300"/>
      <c r="E46" s="301">
        <v>0</v>
      </c>
      <c r="F46" s="302" t="s">
        <v>1397</v>
      </c>
      <c r="G46" s="288" t="s">
        <v>1458</v>
      </c>
    </row>
    <row r="47" ht="18.75" spans="1:7">
      <c r="A47" s="307">
        <v>210</v>
      </c>
      <c r="B47" s="299" t="s">
        <v>1511</v>
      </c>
      <c r="C47" s="300">
        <v>0</v>
      </c>
      <c r="D47" s="300">
        <v>0</v>
      </c>
      <c r="E47" s="301">
        <v>0</v>
      </c>
      <c r="F47" s="302" t="s">
        <v>1382</v>
      </c>
      <c r="G47" s="288" t="s">
        <v>1454</v>
      </c>
    </row>
    <row r="48" ht="18.75" spans="1:7">
      <c r="A48" s="308">
        <v>21098</v>
      </c>
      <c r="B48" s="304" t="s">
        <v>1455</v>
      </c>
      <c r="C48" s="300">
        <v>0</v>
      </c>
      <c r="D48" s="300">
        <v>0</v>
      </c>
      <c r="E48" s="301">
        <v>0</v>
      </c>
      <c r="F48" s="302" t="s">
        <v>1397</v>
      </c>
      <c r="G48" s="288" t="s">
        <v>1456</v>
      </c>
    </row>
    <row r="49" ht="18.75" spans="1:7">
      <c r="A49" s="308">
        <v>2109801</v>
      </c>
      <c r="B49" s="306" t="s">
        <v>1512</v>
      </c>
      <c r="C49" s="300"/>
      <c r="D49" s="300"/>
      <c r="E49" s="301">
        <v>0</v>
      </c>
      <c r="F49" s="302" t="s">
        <v>1397</v>
      </c>
      <c r="G49" s="288" t="s">
        <v>1458</v>
      </c>
    </row>
    <row r="50" ht="18.75" spans="1:7">
      <c r="A50" s="308">
        <v>2109802</v>
      </c>
      <c r="B50" s="306" t="s">
        <v>1513</v>
      </c>
      <c r="C50" s="300"/>
      <c r="D50" s="300"/>
      <c r="E50" s="301">
        <v>0</v>
      </c>
      <c r="F50" s="302" t="s">
        <v>1397</v>
      </c>
      <c r="G50" s="288" t="s">
        <v>1458</v>
      </c>
    </row>
    <row r="51" ht="18.75" spans="1:7">
      <c r="A51" s="308">
        <v>2109803</v>
      </c>
      <c r="B51" s="306" t="s">
        <v>1514</v>
      </c>
      <c r="C51" s="300"/>
      <c r="D51" s="300"/>
      <c r="E51" s="301">
        <v>0</v>
      </c>
      <c r="F51" s="302" t="s">
        <v>1397</v>
      </c>
      <c r="G51" s="288" t="s">
        <v>1458</v>
      </c>
    </row>
    <row r="52" ht="18.75" spans="1:7">
      <c r="A52" s="308">
        <v>2109804</v>
      </c>
      <c r="B52" s="306" t="s">
        <v>865</v>
      </c>
      <c r="C52" s="300"/>
      <c r="D52" s="300"/>
      <c r="E52" s="301">
        <v>0</v>
      </c>
      <c r="F52" s="302" t="s">
        <v>1397</v>
      </c>
      <c r="G52" s="288" t="s">
        <v>1458</v>
      </c>
    </row>
    <row r="53" ht="18.75" spans="1:7">
      <c r="A53" s="308">
        <v>2109899</v>
      </c>
      <c r="B53" s="306" t="s">
        <v>1515</v>
      </c>
      <c r="C53" s="300"/>
      <c r="D53" s="300"/>
      <c r="E53" s="301">
        <v>0</v>
      </c>
      <c r="F53" s="302" t="s">
        <v>1397</v>
      </c>
      <c r="G53" s="288" t="s">
        <v>1458</v>
      </c>
    </row>
    <row r="54" ht="18.75" spans="1:7">
      <c r="A54" s="307" t="s">
        <v>87</v>
      </c>
      <c r="B54" s="219" t="s">
        <v>1516</v>
      </c>
      <c r="C54" s="300">
        <v>0</v>
      </c>
      <c r="D54" s="300">
        <v>0</v>
      </c>
      <c r="E54" s="301">
        <v>0</v>
      </c>
      <c r="F54" s="302" t="s">
        <v>1382</v>
      </c>
      <c r="G54" s="288" t="s">
        <v>1454</v>
      </c>
    </row>
    <row r="55" ht="18.75" spans="1:7">
      <c r="A55" s="308" t="s">
        <v>1517</v>
      </c>
      <c r="B55" s="309" t="s">
        <v>1518</v>
      </c>
      <c r="C55" s="305">
        <v>0</v>
      </c>
      <c r="D55" s="305">
        <v>0</v>
      </c>
      <c r="E55" s="301">
        <v>0</v>
      </c>
      <c r="F55" s="302" t="s">
        <v>1397</v>
      </c>
      <c r="G55" s="288" t="s">
        <v>1456</v>
      </c>
    </row>
    <row r="56" ht="18.75" spans="1:7">
      <c r="A56" s="308">
        <v>2116001</v>
      </c>
      <c r="B56" s="310" t="s">
        <v>1519</v>
      </c>
      <c r="C56" s="311">
        <v>0</v>
      </c>
      <c r="D56" s="311"/>
      <c r="E56" s="301">
        <v>0</v>
      </c>
      <c r="F56" s="302" t="s">
        <v>1397</v>
      </c>
      <c r="G56" s="288" t="s">
        <v>1458</v>
      </c>
    </row>
    <row r="57" ht="18.75" spans="1:7">
      <c r="A57" s="308">
        <v>2116002</v>
      </c>
      <c r="B57" s="310" t="s">
        <v>1520</v>
      </c>
      <c r="C57" s="311">
        <v>0</v>
      </c>
      <c r="D57" s="311"/>
      <c r="E57" s="301">
        <v>0</v>
      </c>
      <c r="F57" s="302" t="s">
        <v>1397</v>
      </c>
      <c r="G57" s="288" t="s">
        <v>1458</v>
      </c>
    </row>
    <row r="58" ht="18.75" spans="1:7">
      <c r="A58" s="308">
        <v>2116003</v>
      </c>
      <c r="B58" s="310" t="s">
        <v>1521</v>
      </c>
      <c r="C58" s="311">
        <v>0</v>
      </c>
      <c r="D58" s="311"/>
      <c r="E58" s="301">
        <v>0</v>
      </c>
      <c r="F58" s="302" t="s">
        <v>1397</v>
      </c>
      <c r="G58" s="288" t="s">
        <v>1458</v>
      </c>
    </row>
    <row r="59" ht="18.75" spans="1:7">
      <c r="A59" s="308">
        <v>2116099</v>
      </c>
      <c r="B59" s="310" t="s">
        <v>1522</v>
      </c>
      <c r="C59" s="311">
        <v>0</v>
      </c>
      <c r="D59" s="311"/>
      <c r="E59" s="301">
        <v>0</v>
      </c>
      <c r="F59" s="302" t="s">
        <v>1397</v>
      </c>
      <c r="G59" s="288" t="s">
        <v>1458</v>
      </c>
    </row>
    <row r="60" ht="18.75" spans="1:7">
      <c r="A60" s="308">
        <v>21161</v>
      </c>
      <c r="B60" s="309" t="s">
        <v>1523</v>
      </c>
      <c r="C60" s="311">
        <v>0</v>
      </c>
      <c r="D60" s="311">
        <v>0</v>
      </c>
      <c r="E60" s="301">
        <v>0</v>
      </c>
      <c r="F60" s="302" t="s">
        <v>1397</v>
      </c>
      <c r="G60" s="288" t="s">
        <v>1456</v>
      </c>
    </row>
    <row r="61" ht="18.75" spans="1:7">
      <c r="A61" s="308">
        <v>2116101</v>
      </c>
      <c r="B61" s="310" t="s">
        <v>1524</v>
      </c>
      <c r="C61" s="311">
        <v>0</v>
      </c>
      <c r="D61" s="311"/>
      <c r="E61" s="301">
        <v>0</v>
      </c>
      <c r="F61" s="302" t="s">
        <v>1397</v>
      </c>
      <c r="G61" s="288" t="s">
        <v>1458</v>
      </c>
    </row>
    <row r="62" ht="18.75" spans="1:7">
      <c r="A62" s="308">
        <v>2116102</v>
      </c>
      <c r="B62" s="310" t="s">
        <v>1525</v>
      </c>
      <c r="C62" s="311">
        <v>0</v>
      </c>
      <c r="D62" s="311"/>
      <c r="E62" s="301">
        <v>0</v>
      </c>
      <c r="F62" s="302" t="s">
        <v>1397</v>
      </c>
      <c r="G62" s="288" t="s">
        <v>1458</v>
      </c>
    </row>
    <row r="63" ht="18.75" spans="1:7">
      <c r="A63" s="308">
        <v>2116103</v>
      </c>
      <c r="B63" s="310" t="s">
        <v>1526</v>
      </c>
      <c r="C63" s="311">
        <v>0</v>
      </c>
      <c r="D63" s="311"/>
      <c r="E63" s="301">
        <v>0</v>
      </c>
      <c r="F63" s="302" t="s">
        <v>1397</v>
      </c>
      <c r="G63" s="288" t="s">
        <v>1458</v>
      </c>
    </row>
    <row r="64" ht="18.75" spans="1:7">
      <c r="A64" s="308">
        <v>2116104</v>
      </c>
      <c r="B64" s="310" t="s">
        <v>1527</v>
      </c>
      <c r="C64" s="311">
        <v>0</v>
      </c>
      <c r="D64" s="311"/>
      <c r="E64" s="301">
        <v>0</v>
      </c>
      <c r="F64" s="302" t="s">
        <v>1397</v>
      </c>
      <c r="G64" s="288" t="s">
        <v>1458</v>
      </c>
    </row>
    <row r="65" ht="18.75" spans="1:7">
      <c r="A65" s="312">
        <v>21198</v>
      </c>
      <c r="B65" s="304" t="s">
        <v>1455</v>
      </c>
      <c r="C65" s="311">
        <v>0</v>
      </c>
      <c r="D65" s="311">
        <v>0</v>
      </c>
      <c r="E65" s="301">
        <v>0</v>
      </c>
      <c r="F65" s="302" t="s">
        <v>1397</v>
      </c>
      <c r="G65" s="288" t="s">
        <v>1456</v>
      </c>
    </row>
    <row r="66" ht="18.75" spans="1:7">
      <c r="A66" s="312">
        <v>2119801</v>
      </c>
      <c r="B66" s="306" t="s">
        <v>1528</v>
      </c>
      <c r="C66" s="311"/>
      <c r="D66" s="311"/>
      <c r="E66" s="301">
        <v>0</v>
      </c>
      <c r="F66" s="302" t="s">
        <v>1397</v>
      </c>
      <c r="G66" s="288" t="s">
        <v>1458</v>
      </c>
    </row>
    <row r="67" ht="18.75" spans="1:7">
      <c r="A67" s="312">
        <v>2119802</v>
      </c>
      <c r="B67" s="306" t="s">
        <v>1529</v>
      </c>
      <c r="C67" s="311"/>
      <c r="D67" s="311"/>
      <c r="E67" s="301">
        <v>0</v>
      </c>
      <c r="F67" s="302" t="s">
        <v>1397</v>
      </c>
      <c r="G67" s="288" t="s">
        <v>1458</v>
      </c>
    </row>
    <row r="68" ht="18.75" spans="1:7">
      <c r="A68" s="312">
        <v>2119803</v>
      </c>
      <c r="B68" s="306" t="s">
        <v>1530</v>
      </c>
      <c r="C68" s="311"/>
      <c r="D68" s="311"/>
      <c r="E68" s="301">
        <v>0</v>
      </c>
      <c r="F68" s="302" t="s">
        <v>1397</v>
      </c>
      <c r="G68" s="288" t="s">
        <v>1458</v>
      </c>
    </row>
    <row r="69" ht="18.75" spans="1:7">
      <c r="A69" s="312">
        <v>2119899</v>
      </c>
      <c r="B69" s="306" t="s">
        <v>1531</v>
      </c>
      <c r="C69" s="311"/>
      <c r="D69" s="311"/>
      <c r="E69" s="301">
        <v>0</v>
      </c>
      <c r="F69" s="302" t="s">
        <v>1397</v>
      </c>
      <c r="G69" s="288" t="s">
        <v>1458</v>
      </c>
    </row>
    <row r="70" ht="18.75" spans="1:7">
      <c r="A70" s="307" t="s">
        <v>89</v>
      </c>
      <c r="B70" s="219" t="s">
        <v>1532</v>
      </c>
      <c r="C70" s="300">
        <v>3375</v>
      </c>
      <c r="D70" s="300">
        <v>5632</v>
      </c>
      <c r="E70" s="301">
        <v>0.669</v>
      </c>
      <c r="F70" s="302" t="s">
        <v>1382</v>
      </c>
      <c r="G70" s="288" t="s">
        <v>1454</v>
      </c>
    </row>
    <row r="71" ht="18.75" spans="1:7">
      <c r="A71" s="308" t="s">
        <v>1533</v>
      </c>
      <c r="B71" s="309" t="s">
        <v>1534</v>
      </c>
      <c r="C71" s="305">
        <v>3375</v>
      </c>
      <c r="D71" s="305">
        <v>5632</v>
      </c>
      <c r="E71" s="313">
        <v>0.669</v>
      </c>
      <c r="F71" s="302" t="s">
        <v>1382</v>
      </c>
      <c r="G71" s="288" t="s">
        <v>1456</v>
      </c>
    </row>
    <row r="72" ht="18.75" spans="1:7">
      <c r="A72" s="308" t="s">
        <v>1535</v>
      </c>
      <c r="B72" s="310" t="s">
        <v>1536</v>
      </c>
      <c r="C72" s="311"/>
      <c r="D72" s="311">
        <v>600</v>
      </c>
      <c r="E72" s="313">
        <v>0</v>
      </c>
      <c r="F72" s="302" t="s">
        <v>1382</v>
      </c>
      <c r="G72" s="288" t="s">
        <v>1458</v>
      </c>
    </row>
    <row r="73" ht="18.75" spans="1:7">
      <c r="A73" s="308" t="s">
        <v>1537</v>
      </c>
      <c r="B73" s="310" t="s">
        <v>1538</v>
      </c>
      <c r="C73" s="311">
        <v>1198</v>
      </c>
      <c r="D73" s="311">
        <v>111</v>
      </c>
      <c r="E73" s="313">
        <v>-0.907</v>
      </c>
      <c r="F73" s="302" t="s">
        <v>1382</v>
      </c>
      <c r="G73" s="288" t="s">
        <v>1458</v>
      </c>
    </row>
    <row r="74" ht="18.75" spans="1:7">
      <c r="A74" s="308" t="s">
        <v>1539</v>
      </c>
      <c r="B74" s="310" t="s">
        <v>1540</v>
      </c>
      <c r="C74" s="311">
        <v>0</v>
      </c>
      <c r="D74" s="311"/>
      <c r="E74" s="313">
        <v>0</v>
      </c>
      <c r="F74" s="302" t="s">
        <v>1397</v>
      </c>
      <c r="G74" s="288" t="s">
        <v>1458</v>
      </c>
    </row>
    <row r="75" ht="18.75" spans="1:7">
      <c r="A75" s="308" t="s">
        <v>1541</v>
      </c>
      <c r="B75" s="310" t="s">
        <v>1542</v>
      </c>
      <c r="C75" s="311">
        <v>0</v>
      </c>
      <c r="D75" s="311"/>
      <c r="E75" s="313">
        <v>0</v>
      </c>
      <c r="F75" s="302" t="s">
        <v>1397</v>
      </c>
      <c r="G75" s="288" t="s">
        <v>1458</v>
      </c>
    </row>
    <row r="76" ht="18.75" spans="1:7">
      <c r="A76" s="308" t="s">
        <v>1543</v>
      </c>
      <c r="B76" s="310" t="s">
        <v>1544</v>
      </c>
      <c r="C76" s="311">
        <v>0</v>
      </c>
      <c r="D76" s="311"/>
      <c r="E76" s="313">
        <v>0</v>
      </c>
      <c r="F76" s="302" t="s">
        <v>1397</v>
      </c>
      <c r="G76" s="288" t="s">
        <v>1458</v>
      </c>
    </row>
    <row r="77" ht="18.75" spans="1:7">
      <c r="A77" s="308" t="s">
        <v>1545</v>
      </c>
      <c r="B77" s="310" t="s">
        <v>1546</v>
      </c>
      <c r="C77" s="311">
        <v>30</v>
      </c>
      <c r="D77" s="311">
        <v>70</v>
      </c>
      <c r="E77" s="313">
        <v>1.333</v>
      </c>
      <c r="F77" s="302" t="s">
        <v>1382</v>
      </c>
      <c r="G77" s="288" t="s">
        <v>1458</v>
      </c>
    </row>
    <row r="78" ht="18.75" spans="1:7">
      <c r="A78" s="308" t="s">
        <v>1547</v>
      </c>
      <c r="B78" s="310" t="s">
        <v>1548</v>
      </c>
      <c r="C78" s="311">
        <v>0</v>
      </c>
      <c r="D78" s="311"/>
      <c r="E78" s="313">
        <v>0</v>
      </c>
      <c r="F78" s="302" t="s">
        <v>1397</v>
      </c>
      <c r="G78" s="288" t="s">
        <v>1458</v>
      </c>
    </row>
    <row r="79" ht="18.75" spans="1:7">
      <c r="A79" s="308" t="s">
        <v>1549</v>
      </c>
      <c r="B79" s="310" t="s">
        <v>1550</v>
      </c>
      <c r="C79" s="311">
        <v>0</v>
      </c>
      <c r="D79" s="311"/>
      <c r="E79" s="313">
        <v>0</v>
      </c>
      <c r="F79" s="302" t="s">
        <v>1397</v>
      </c>
      <c r="G79" s="288" t="s">
        <v>1458</v>
      </c>
    </row>
    <row r="80" ht="18.75" spans="1:7">
      <c r="A80" s="308" t="s">
        <v>1551</v>
      </c>
      <c r="B80" s="310" t="s">
        <v>1552</v>
      </c>
      <c r="C80" s="311">
        <v>0</v>
      </c>
      <c r="D80" s="311"/>
      <c r="E80" s="313">
        <v>0</v>
      </c>
      <c r="F80" s="302" t="s">
        <v>1397</v>
      </c>
      <c r="G80" s="288" t="s">
        <v>1458</v>
      </c>
    </row>
    <row r="81" ht="18.75" spans="1:7">
      <c r="A81" s="308" t="s">
        <v>1553</v>
      </c>
      <c r="B81" s="310" t="s">
        <v>1554</v>
      </c>
      <c r="C81" s="311">
        <v>0</v>
      </c>
      <c r="D81" s="311"/>
      <c r="E81" s="313">
        <v>0</v>
      </c>
      <c r="F81" s="302" t="s">
        <v>1397</v>
      </c>
      <c r="G81" s="288" t="s">
        <v>1458</v>
      </c>
    </row>
    <row r="82" ht="18.75" spans="1:7">
      <c r="A82" s="308" t="s">
        <v>1555</v>
      </c>
      <c r="B82" s="310" t="s">
        <v>1556</v>
      </c>
      <c r="C82" s="311">
        <v>0</v>
      </c>
      <c r="D82" s="311"/>
      <c r="E82" s="313">
        <v>0</v>
      </c>
      <c r="F82" s="302" t="s">
        <v>1397</v>
      </c>
      <c r="G82" s="288" t="s">
        <v>1458</v>
      </c>
    </row>
    <row r="83" ht="18.75" spans="1:7">
      <c r="A83" s="308" t="s">
        <v>1557</v>
      </c>
      <c r="B83" s="310" t="s">
        <v>1558</v>
      </c>
      <c r="C83" s="311">
        <v>1606</v>
      </c>
      <c r="D83" s="311">
        <v>3057</v>
      </c>
      <c r="E83" s="313">
        <v>0.903</v>
      </c>
      <c r="F83" s="302" t="s">
        <v>1382</v>
      </c>
      <c r="G83" s="288" t="s">
        <v>1458</v>
      </c>
    </row>
    <row r="84" ht="18.75" spans="1:7">
      <c r="A84" s="308" t="s">
        <v>1559</v>
      </c>
      <c r="B84" s="310" t="s">
        <v>1560</v>
      </c>
      <c r="C84" s="311">
        <v>41</v>
      </c>
      <c r="D84" s="311"/>
      <c r="E84" s="313">
        <v>-1</v>
      </c>
      <c r="F84" s="302" t="s">
        <v>1382</v>
      </c>
      <c r="G84" s="288" t="s">
        <v>1458</v>
      </c>
    </row>
    <row r="85" ht="18.75" spans="1:7">
      <c r="A85" s="308" t="s">
        <v>1561</v>
      </c>
      <c r="B85" s="310" t="s">
        <v>1562</v>
      </c>
      <c r="C85" s="311">
        <v>0</v>
      </c>
      <c r="D85" s="311"/>
      <c r="E85" s="313">
        <v>0</v>
      </c>
      <c r="F85" s="302" t="s">
        <v>1397</v>
      </c>
      <c r="G85" s="288" t="s">
        <v>1458</v>
      </c>
    </row>
    <row r="86" ht="18.75" spans="1:7">
      <c r="A86" s="308" t="s">
        <v>1563</v>
      </c>
      <c r="B86" s="310" t="s">
        <v>1564</v>
      </c>
      <c r="C86" s="311">
        <v>500</v>
      </c>
      <c r="D86" s="311">
        <v>1794</v>
      </c>
      <c r="E86" s="313">
        <v>2.588</v>
      </c>
      <c r="F86" s="302" t="s">
        <v>1382</v>
      </c>
      <c r="G86" s="288" t="s">
        <v>1458</v>
      </c>
    </row>
    <row r="87" ht="18.75" spans="1:7">
      <c r="A87" s="308" t="s">
        <v>1565</v>
      </c>
      <c r="B87" s="309" t="s">
        <v>1566</v>
      </c>
      <c r="C87" s="305">
        <v>0</v>
      </c>
      <c r="D87" s="305">
        <v>0</v>
      </c>
      <c r="E87" s="301">
        <v>0</v>
      </c>
      <c r="F87" s="302" t="s">
        <v>1397</v>
      </c>
      <c r="G87" s="288" t="s">
        <v>1456</v>
      </c>
    </row>
    <row r="88" ht="18.75" spans="1:7">
      <c r="A88" s="308" t="s">
        <v>1567</v>
      </c>
      <c r="B88" s="310" t="s">
        <v>1536</v>
      </c>
      <c r="C88" s="311">
        <v>0</v>
      </c>
      <c r="D88" s="311"/>
      <c r="E88" s="301">
        <v>0</v>
      </c>
      <c r="F88" s="302" t="s">
        <v>1397</v>
      </c>
      <c r="G88" s="288" t="s">
        <v>1458</v>
      </c>
    </row>
    <row r="89" ht="18.75" spans="1:7">
      <c r="A89" s="308" t="s">
        <v>1568</v>
      </c>
      <c r="B89" s="310" t="s">
        <v>1538</v>
      </c>
      <c r="C89" s="311">
        <v>0</v>
      </c>
      <c r="D89" s="311"/>
      <c r="E89" s="301">
        <v>0</v>
      </c>
      <c r="F89" s="302" t="s">
        <v>1397</v>
      </c>
      <c r="G89" s="288" t="s">
        <v>1458</v>
      </c>
    </row>
    <row r="90" ht="18.75" spans="1:7">
      <c r="A90" s="308" t="s">
        <v>1569</v>
      </c>
      <c r="B90" s="310" t="s">
        <v>1570</v>
      </c>
      <c r="C90" s="311">
        <v>0</v>
      </c>
      <c r="D90" s="311"/>
      <c r="E90" s="301">
        <v>0</v>
      </c>
      <c r="F90" s="302" t="s">
        <v>1397</v>
      </c>
      <c r="G90" s="288" t="s">
        <v>1458</v>
      </c>
    </row>
    <row r="91" ht="18.75" spans="1:7">
      <c r="A91" s="308" t="s">
        <v>1571</v>
      </c>
      <c r="B91" s="309" t="s">
        <v>1572</v>
      </c>
      <c r="C91" s="311">
        <v>0</v>
      </c>
      <c r="D91" s="311"/>
      <c r="E91" s="301">
        <v>0</v>
      </c>
      <c r="F91" s="302" t="s">
        <v>1397</v>
      </c>
      <c r="G91" s="288" t="s">
        <v>1456</v>
      </c>
    </row>
    <row r="92" ht="18.75" spans="1:7">
      <c r="A92" s="308" t="s">
        <v>1573</v>
      </c>
      <c r="B92" s="309" t="s">
        <v>1574</v>
      </c>
      <c r="C92" s="305">
        <v>0</v>
      </c>
      <c r="D92" s="305">
        <v>0</v>
      </c>
      <c r="E92" s="301">
        <v>0</v>
      </c>
      <c r="F92" s="302" t="s">
        <v>1397</v>
      </c>
      <c r="G92" s="288" t="s">
        <v>1456</v>
      </c>
    </row>
    <row r="93" ht="18.75" spans="1:7">
      <c r="A93" s="308" t="s">
        <v>1575</v>
      </c>
      <c r="B93" s="310" t="s">
        <v>1576</v>
      </c>
      <c r="C93" s="311">
        <v>0</v>
      </c>
      <c r="D93" s="311"/>
      <c r="E93" s="301">
        <v>0</v>
      </c>
      <c r="F93" s="302" t="s">
        <v>1397</v>
      </c>
      <c r="G93" s="288" t="s">
        <v>1458</v>
      </c>
    </row>
    <row r="94" ht="18.75" spans="1:7">
      <c r="A94" s="308" t="s">
        <v>1577</v>
      </c>
      <c r="B94" s="310" t="s">
        <v>1578</v>
      </c>
      <c r="C94" s="311">
        <v>0</v>
      </c>
      <c r="D94" s="311"/>
      <c r="E94" s="301">
        <v>0</v>
      </c>
      <c r="F94" s="302" t="s">
        <v>1397</v>
      </c>
      <c r="G94" s="288" t="s">
        <v>1458</v>
      </c>
    </row>
    <row r="95" ht="18.75" spans="1:7">
      <c r="A95" s="308" t="s">
        <v>1579</v>
      </c>
      <c r="B95" s="310" t="s">
        <v>1580</v>
      </c>
      <c r="C95" s="311">
        <v>0</v>
      </c>
      <c r="D95" s="311"/>
      <c r="E95" s="301">
        <v>0</v>
      </c>
      <c r="F95" s="302" t="s">
        <v>1397</v>
      </c>
      <c r="G95" s="288" t="s">
        <v>1458</v>
      </c>
    </row>
    <row r="96" ht="18.75" spans="1:7">
      <c r="A96" s="308" t="s">
        <v>1581</v>
      </c>
      <c r="B96" s="310" t="s">
        <v>1582</v>
      </c>
      <c r="C96" s="311">
        <v>0</v>
      </c>
      <c r="D96" s="311"/>
      <c r="E96" s="301">
        <v>0</v>
      </c>
      <c r="F96" s="302" t="s">
        <v>1397</v>
      </c>
      <c r="G96" s="288" t="s">
        <v>1458</v>
      </c>
    </row>
    <row r="97" ht="18.75" spans="1:7">
      <c r="A97" s="308" t="s">
        <v>1583</v>
      </c>
      <c r="B97" s="310" t="s">
        <v>1584</v>
      </c>
      <c r="C97" s="311">
        <v>0</v>
      </c>
      <c r="D97" s="311"/>
      <c r="E97" s="301">
        <v>0</v>
      </c>
      <c r="F97" s="302" t="s">
        <v>1397</v>
      </c>
      <c r="G97" s="288" t="s">
        <v>1458</v>
      </c>
    </row>
    <row r="98" ht="18.75" spans="1:7">
      <c r="A98" s="308" t="s">
        <v>1585</v>
      </c>
      <c r="B98" s="309" t="s">
        <v>1586</v>
      </c>
      <c r="C98" s="305">
        <v>0</v>
      </c>
      <c r="D98" s="305">
        <v>0</v>
      </c>
      <c r="E98" s="301">
        <v>0</v>
      </c>
      <c r="F98" s="302" t="s">
        <v>1397</v>
      </c>
      <c r="G98" s="288" t="s">
        <v>1456</v>
      </c>
    </row>
    <row r="99" ht="18.75" spans="1:7">
      <c r="A99" s="308" t="s">
        <v>1587</v>
      </c>
      <c r="B99" s="310" t="s">
        <v>1588</v>
      </c>
      <c r="C99" s="311">
        <v>0</v>
      </c>
      <c r="D99" s="311"/>
      <c r="E99" s="301">
        <v>0</v>
      </c>
      <c r="F99" s="302" t="s">
        <v>1397</v>
      </c>
      <c r="G99" s="288" t="s">
        <v>1458</v>
      </c>
    </row>
    <row r="100" ht="18.75" spans="1:7">
      <c r="A100" s="308" t="s">
        <v>1589</v>
      </c>
      <c r="B100" s="310" t="s">
        <v>1590</v>
      </c>
      <c r="C100" s="311">
        <v>0</v>
      </c>
      <c r="D100" s="311"/>
      <c r="E100" s="301">
        <v>0</v>
      </c>
      <c r="F100" s="302" t="s">
        <v>1397</v>
      </c>
      <c r="G100" s="288" t="s">
        <v>1458</v>
      </c>
    </row>
    <row r="101" ht="18.75" spans="1:7">
      <c r="A101" s="308" t="s">
        <v>1591</v>
      </c>
      <c r="B101" s="310" t="s">
        <v>1592</v>
      </c>
      <c r="C101" s="311">
        <v>0</v>
      </c>
      <c r="D101" s="311"/>
      <c r="E101" s="301">
        <v>0</v>
      </c>
      <c r="F101" s="302" t="s">
        <v>1397</v>
      </c>
      <c r="G101" s="288" t="s">
        <v>1458</v>
      </c>
    </row>
    <row r="102" ht="18.75" spans="1:7">
      <c r="A102" s="308" t="s">
        <v>1593</v>
      </c>
      <c r="B102" s="309" t="s">
        <v>1594</v>
      </c>
      <c r="C102" s="305">
        <v>0</v>
      </c>
      <c r="D102" s="305">
        <v>0</v>
      </c>
      <c r="E102" s="301">
        <v>0</v>
      </c>
      <c r="F102" s="302" t="s">
        <v>1397</v>
      </c>
      <c r="G102" s="288" t="s">
        <v>1456</v>
      </c>
    </row>
    <row r="103" ht="18.75" spans="1:7">
      <c r="A103" s="308" t="s">
        <v>1595</v>
      </c>
      <c r="B103" s="310" t="s">
        <v>1536</v>
      </c>
      <c r="C103" s="311">
        <v>0</v>
      </c>
      <c r="D103" s="311"/>
      <c r="E103" s="301">
        <v>0</v>
      </c>
      <c r="F103" s="302" t="s">
        <v>1397</v>
      </c>
      <c r="G103" s="288" t="s">
        <v>1458</v>
      </c>
    </row>
    <row r="104" ht="18.75" spans="1:7">
      <c r="A104" s="308" t="s">
        <v>1596</v>
      </c>
      <c r="B104" s="310" t="s">
        <v>1538</v>
      </c>
      <c r="C104" s="311">
        <v>0</v>
      </c>
      <c r="D104" s="311"/>
      <c r="E104" s="301">
        <v>0</v>
      </c>
      <c r="F104" s="302" t="s">
        <v>1397</v>
      </c>
      <c r="G104" s="288" t="s">
        <v>1458</v>
      </c>
    </row>
    <row r="105" ht="18.75" spans="1:7">
      <c r="A105" s="308" t="s">
        <v>1597</v>
      </c>
      <c r="B105" s="310" t="s">
        <v>1598</v>
      </c>
      <c r="C105" s="311">
        <v>0</v>
      </c>
      <c r="D105" s="311"/>
      <c r="E105" s="301">
        <v>0</v>
      </c>
      <c r="F105" s="302" t="s">
        <v>1397</v>
      </c>
      <c r="G105" s="288" t="s">
        <v>1458</v>
      </c>
    </row>
    <row r="106" ht="18.75" spans="1:7">
      <c r="A106" s="308" t="s">
        <v>1599</v>
      </c>
      <c r="B106" s="309" t="s">
        <v>1600</v>
      </c>
      <c r="C106" s="305">
        <v>0</v>
      </c>
      <c r="D106" s="305">
        <v>0</v>
      </c>
      <c r="E106" s="301">
        <v>0</v>
      </c>
      <c r="F106" s="302" t="s">
        <v>1397</v>
      </c>
      <c r="G106" s="288" t="s">
        <v>1456</v>
      </c>
    </row>
    <row r="107" ht="18.75" spans="1:7">
      <c r="A107" s="308" t="s">
        <v>1601</v>
      </c>
      <c r="B107" s="310" t="s">
        <v>1536</v>
      </c>
      <c r="C107" s="311">
        <v>0</v>
      </c>
      <c r="D107" s="311"/>
      <c r="E107" s="301">
        <v>0</v>
      </c>
      <c r="F107" s="302" t="s">
        <v>1397</v>
      </c>
      <c r="G107" s="288" t="s">
        <v>1458</v>
      </c>
    </row>
    <row r="108" ht="18.75" spans="1:7">
      <c r="A108" s="308" t="s">
        <v>1602</v>
      </c>
      <c r="B108" s="310" t="s">
        <v>1538</v>
      </c>
      <c r="C108" s="311">
        <v>0</v>
      </c>
      <c r="D108" s="311"/>
      <c r="E108" s="301">
        <v>0</v>
      </c>
      <c r="F108" s="302" t="s">
        <v>1397</v>
      </c>
      <c r="G108" s="288" t="s">
        <v>1458</v>
      </c>
    </row>
    <row r="109" ht="18.75" spans="1:7">
      <c r="A109" s="308" t="s">
        <v>1603</v>
      </c>
      <c r="B109" s="310" t="s">
        <v>1604</v>
      </c>
      <c r="C109" s="311">
        <v>0</v>
      </c>
      <c r="D109" s="311"/>
      <c r="E109" s="301">
        <v>0</v>
      </c>
      <c r="F109" s="302" t="s">
        <v>1397</v>
      </c>
      <c r="G109" s="288" t="s">
        <v>1458</v>
      </c>
    </row>
    <row r="110" ht="37.5" spans="1:7">
      <c r="A110" s="308" t="s">
        <v>1605</v>
      </c>
      <c r="B110" s="309" t="s">
        <v>1606</v>
      </c>
      <c r="C110" s="305">
        <v>0</v>
      </c>
      <c r="D110" s="305">
        <v>0</v>
      </c>
      <c r="E110" s="301">
        <v>0</v>
      </c>
      <c r="F110" s="302" t="s">
        <v>1397</v>
      </c>
      <c r="G110" s="288" t="s">
        <v>1456</v>
      </c>
    </row>
    <row r="111" ht="18.75" spans="1:7">
      <c r="A111" s="308" t="s">
        <v>1607</v>
      </c>
      <c r="B111" s="310" t="s">
        <v>1576</v>
      </c>
      <c r="C111" s="311">
        <v>0</v>
      </c>
      <c r="D111" s="311"/>
      <c r="E111" s="301">
        <v>0</v>
      </c>
      <c r="F111" s="302" t="s">
        <v>1397</v>
      </c>
      <c r="G111" s="288" t="s">
        <v>1458</v>
      </c>
    </row>
    <row r="112" ht="18.75" spans="1:7">
      <c r="A112" s="308" t="s">
        <v>1608</v>
      </c>
      <c r="B112" s="310" t="s">
        <v>1578</v>
      </c>
      <c r="C112" s="311">
        <v>0</v>
      </c>
      <c r="D112" s="311"/>
      <c r="E112" s="301">
        <v>0</v>
      </c>
      <c r="F112" s="302" t="s">
        <v>1397</v>
      </c>
      <c r="G112" s="288" t="s">
        <v>1458</v>
      </c>
    </row>
    <row r="113" ht="18.75" spans="1:7">
      <c r="A113" s="308" t="s">
        <v>1609</v>
      </c>
      <c r="B113" s="310" t="s">
        <v>1580</v>
      </c>
      <c r="C113" s="311">
        <v>0</v>
      </c>
      <c r="D113" s="311"/>
      <c r="E113" s="301">
        <v>0</v>
      </c>
      <c r="F113" s="302" t="s">
        <v>1397</v>
      </c>
      <c r="G113" s="288" t="s">
        <v>1458</v>
      </c>
    </row>
    <row r="114" ht="18.75" spans="1:7">
      <c r="A114" s="308" t="s">
        <v>1610</v>
      </c>
      <c r="B114" s="310" t="s">
        <v>1582</v>
      </c>
      <c r="C114" s="311">
        <v>0</v>
      </c>
      <c r="D114" s="311"/>
      <c r="E114" s="301">
        <v>0</v>
      </c>
      <c r="F114" s="302" t="s">
        <v>1397</v>
      </c>
      <c r="G114" s="288" t="s">
        <v>1458</v>
      </c>
    </row>
    <row r="115" ht="37.5" spans="1:7">
      <c r="A115" s="308" t="s">
        <v>1611</v>
      </c>
      <c r="B115" s="310" t="s">
        <v>1612</v>
      </c>
      <c r="C115" s="311">
        <v>0</v>
      </c>
      <c r="D115" s="311"/>
      <c r="E115" s="301">
        <v>0</v>
      </c>
      <c r="F115" s="302" t="s">
        <v>1397</v>
      </c>
      <c r="G115" s="288" t="s">
        <v>1458</v>
      </c>
    </row>
    <row r="116" ht="18.75" spans="1:7">
      <c r="A116" s="308" t="s">
        <v>1613</v>
      </c>
      <c r="B116" s="309" t="s">
        <v>1614</v>
      </c>
      <c r="C116" s="311">
        <v>0</v>
      </c>
      <c r="D116" s="311">
        <v>0</v>
      </c>
      <c r="E116" s="301">
        <v>0</v>
      </c>
      <c r="F116" s="302" t="s">
        <v>1397</v>
      </c>
      <c r="G116" s="288" t="s">
        <v>1456</v>
      </c>
    </row>
    <row r="117" ht="18.75" spans="1:7">
      <c r="A117" s="308" t="s">
        <v>1615</v>
      </c>
      <c r="B117" s="310" t="s">
        <v>1588</v>
      </c>
      <c r="C117" s="311">
        <v>0</v>
      </c>
      <c r="D117" s="311"/>
      <c r="E117" s="301">
        <v>0</v>
      </c>
      <c r="F117" s="302" t="s">
        <v>1397</v>
      </c>
      <c r="G117" s="288" t="s">
        <v>1458</v>
      </c>
    </row>
    <row r="118" ht="18.75" spans="1:7">
      <c r="A118" s="308" t="s">
        <v>1616</v>
      </c>
      <c r="B118" s="310" t="s">
        <v>1617</v>
      </c>
      <c r="C118" s="311">
        <v>0</v>
      </c>
      <c r="D118" s="311"/>
      <c r="E118" s="301">
        <v>0</v>
      </c>
      <c r="F118" s="302" t="s">
        <v>1397</v>
      </c>
      <c r="G118" s="288" t="s">
        <v>1458</v>
      </c>
    </row>
    <row r="119" ht="37.5" spans="1:7">
      <c r="A119" s="308" t="s">
        <v>1618</v>
      </c>
      <c r="B119" s="309" t="s">
        <v>1619</v>
      </c>
      <c r="C119" s="305">
        <v>0</v>
      </c>
      <c r="D119" s="305">
        <v>0</v>
      </c>
      <c r="E119" s="301">
        <v>0</v>
      </c>
      <c r="F119" s="302" t="s">
        <v>1397</v>
      </c>
      <c r="G119" s="288" t="s">
        <v>1456</v>
      </c>
    </row>
    <row r="120" ht="18.75" spans="1:7">
      <c r="A120" s="308" t="s">
        <v>1620</v>
      </c>
      <c r="B120" s="310" t="s">
        <v>1536</v>
      </c>
      <c r="C120" s="311">
        <v>0</v>
      </c>
      <c r="D120" s="311"/>
      <c r="E120" s="301">
        <v>0</v>
      </c>
      <c r="F120" s="302" t="s">
        <v>1397</v>
      </c>
      <c r="G120" s="288" t="s">
        <v>1458</v>
      </c>
    </row>
    <row r="121" ht="18.75" spans="1:7">
      <c r="A121" s="308" t="s">
        <v>1621</v>
      </c>
      <c r="B121" s="310" t="s">
        <v>1538</v>
      </c>
      <c r="C121" s="311">
        <v>0</v>
      </c>
      <c r="D121" s="311"/>
      <c r="E121" s="301">
        <v>0</v>
      </c>
      <c r="F121" s="302" t="s">
        <v>1397</v>
      </c>
      <c r="G121" s="288" t="s">
        <v>1458</v>
      </c>
    </row>
    <row r="122" ht="18.75" spans="1:7">
      <c r="A122" s="308" t="s">
        <v>1622</v>
      </c>
      <c r="B122" s="310" t="s">
        <v>1540</v>
      </c>
      <c r="C122" s="311">
        <v>0</v>
      </c>
      <c r="D122" s="311"/>
      <c r="E122" s="301">
        <v>0</v>
      </c>
      <c r="F122" s="302" t="s">
        <v>1397</v>
      </c>
      <c r="G122" s="288" t="s">
        <v>1458</v>
      </c>
    </row>
    <row r="123" ht="18.75" spans="1:7">
      <c r="A123" s="308" t="s">
        <v>1623</v>
      </c>
      <c r="B123" s="310" t="s">
        <v>1542</v>
      </c>
      <c r="C123" s="311">
        <v>0</v>
      </c>
      <c r="D123" s="311"/>
      <c r="E123" s="301">
        <v>0</v>
      </c>
      <c r="F123" s="302" t="s">
        <v>1397</v>
      </c>
      <c r="G123" s="288" t="s">
        <v>1458</v>
      </c>
    </row>
    <row r="124" ht="18.75" spans="1:7">
      <c r="A124" s="308" t="s">
        <v>1624</v>
      </c>
      <c r="B124" s="310" t="s">
        <v>1548</v>
      </c>
      <c r="C124" s="311">
        <v>0</v>
      </c>
      <c r="D124" s="311"/>
      <c r="E124" s="301">
        <v>0</v>
      </c>
      <c r="F124" s="302" t="s">
        <v>1397</v>
      </c>
      <c r="G124" s="288" t="s">
        <v>1458</v>
      </c>
    </row>
    <row r="125" ht="18.75" spans="1:7">
      <c r="A125" s="308" t="s">
        <v>1625</v>
      </c>
      <c r="B125" s="310" t="s">
        <v>1552</v>
      </c>
      <c r="C125" s="311">
        <v>0</v>
      </c>
      <c r="D125" s="311"/>
      <c r="E125" s="301">
        <v>0</v>
      </c>
      <c r="F125" s="302" t="s">
        <v>1397</v>
      </c>
      <c r="G125" s="288" t="s">
        <v>1458</v>
      </c>
    </row>
    <row r="126" ht="18.75" spans="1:7">
      <c r="A126" s="308" t="s">
        <v>1626</v>
      </c>
      <c r="B126" s="310" t="s">
        <v>1554</v>
      </c>
      <c r="C126" s="311">
        <v>0</v>
      </c>
      <c r="D126" s="311"/>
      <c r="E126" s="301">
        <v>0</v>
      </c>
      <c r="F126" s="302" t="s">
        <v>1397</v>
      </c>
      <c r="G126" s="288" t="s">
        <v>1458</v>
      </c>
    </row>
    <row r="127" ht="37.5" spans="1:7">
      <c r="A127" s="308" t="s">
        <v>1627</v>
      </c>
      <c r="B127" s="310" t="s">
        <v>1628</v>
      </c>
      <c r="C127" s="311">
        <v>0</v>
      </c>
      <c r="D127" s="311"/>
      <c r="E127" s="301">
        <v>0</v>
      </c>
      <c r="F127" s="302" t="s">
        <v>1397</v>
      </c>
      <c r="G127" s="288" t="s">
        <v>1458</v>
      </c>
    </row>
    <row r="128" ht="18.75" spans="1:7">
      <c r="A128" s="308">
        <v>21298</v>
      </c>
      <c r="B128" s="304" t="s">
        <v>1455</v>
      </c>
      <c r="C128" s="311">
        <v>0</v>
      </c>
      <c r="D128" s="311">
        <v>0</v>
      </c>
      <c r="E128" s="301">
        <v>0</v>
      </c>
      <c r="F128" s="302" t="s">
        <v>1397</v>
      </c>
      <c r="G128" s="288" t="s">
        <v>1456</v>
      </c>
    </row>
    <row r="129" ht="18.75" spans="1:7">
      <c r="A129" s="308">
        <v>2129801</v>
      </c>
      <c r="B129" s="306" t="s">
        <v>1629</v>
      </c>
      <c r="C129" s="311"/>
      <c r="D129" s="311"/>
      <c r="E129" s="301">
        <v>0</v>
      </c>
      <c r="F129" s="302" t="s">
        <v>1397</v>
      </c>
      <c r="G129" s="288" t="s">
        <v>1458</v>
      </c>
    </row>
    <row r="130" ht="18.75" spans="1:7">
      <c r="A130" s="308">
        <v>2129899</v>
      </c>
      <c r="B130" s="306" t="s">
        <v>1630</v>
      </c>
      <c r="C130" s="311"/>
      <c r="D130" s="311"/>
      <c r="E130" s="301">
        <v>0</v>
      </c>
      <c r="F130" s="302" t="s">
        <v>1397</v>
      </c>
      <c r="G130" s="288" t="s">
        <v>1458</v>
      </c>
    </row>
    <row r="131" ht="18.75" spans="1:7">
      <c r="A131" s="307" t="s">
        <v>91</v>
      </c>
      <c r="B131" s="219" t="s">
        <v>1631</v>
      </c>
      <c r="C131" s="300">
        <v>573</v>
      </c>
      <c r="D131" s="300">
        <v>1091</v>
      </c>
      <c r="E131" s="301">
        <v>0.904</v>
      </c>
      <c r="F131" s="302" t="s">
        <v>1382</v>
      </c>
      <c r="G131" s="288" t="s">
        <v>1454</v>
      </c>
    </row>
    <row r="132" ht="18.75" spans="1:7">
      <c r="A132" s="308" t="s">
        <v>1632</v>
      </c>
      <c r="B132" s="309" t="s">
        <v>1633</v>
      </c>
      <c r="C132" s="305">
        <v>230</v>
      </c>
      <c r="D132" s="305">
        <v>378</v>
      </c>
      <c r="E132" s="313">
        <v>0.643</v>
      </c>
      <c r="F132" s="302" t="s">
        <v>1382</v>
      </c>
      <c r="G132" s="288" t="s">
        <v>1456</v>
      </c>
    </row>
    <row r="133" ht="18.75" spans="1:7">
      <c r="A133" s="308" t="s">
        <v>1634</v>
      </c>
      <c r="B133" s="310" t="s">
        <v>1635</v>
      </c>
      <c r="C133" s="311">
        <v>132</v>
      </c>
      <c r="D133" s="311">
        <v>378</v>
      </c>
      <c r="E133" s="313">
        <v>1.864</v>
      </c>
      <c r="F133" s="302" t="s">
        <v>1382</v>
      </c>
      <c r="G133" s="288" t="s">
        <v>1458</v>
      </c>
    </row>
    <row r="134" ht="18.75" spans="1:7">
      <c r="A134" s="308" t="s">
        <v>1636</v>
      </c>
      <c r="B134" s="310" t="s">
        <v>1637</v>
      </c>
      <c r="C134" s="311">
        <v>0</v>
      </c>
      <c r="D134" s="311"/>
      <c r="E134" s="313">
        <v>0</v>
      </c>
      <c r="F134" s="302" t="s">
        <v>1397</v>
      </c>
      <c r="G134" s="288" t="s">
        <v>1458</v>
      </c>
    </row>
    <row r="135" ht="18.75" spans="1:7">
      <c r="A135" s="308" t="s">
        <v>1638</v>
      </c>
      <c r="B135" s="310" t="s">
        <v>1639</v>
      </c>
      <c r="C135" s="311">
        <v>0</v>
      </c>
      <c r="D135" s="311"/>
      <c r="E135" s="313">
        <v>0</v>
      </c>
      <c r="F135" s="302" t="s">
        <v>1397</v>
      </c>
      <c r="G135" s="288" t="s">
        <v>1458</v>
      </c>
    </row>
    <row r="136" ht="18.75" spans="1:7">
      <c r="A136" s="308" t="s">
        <v>1640</v>
      </c>
      <c r="B136" s="310" t="s">
        <v>1641</v>
      </c>
      <c r="C136" s="311">
        <v>98</v>
      </c>
      <c r="D136" s="311"/>
      <c r="E136" s="313">
        <v>-1</v>
      </c>
      <c r="F136" s="302" t="s">
        <v>1382</v>
      </c>
      <c r="G136" s="288" t="s">
        <v>1458</v>
      </c>
    </row>
    <row r="137" ht="18.75" spans="1:7">
      <c r="A137" s="308" t="s">
        <v>1642</v>
      </c>
      <c r="B137" s="309" t="s">
        <v>1643</v>
      </c>
      <c r="C137" s="305">
        <v>0</v>
      </c>
      <c r="D137" s="305">
        <v>0</v>
      </c>
      <c r="E137" s="313">
        <v>0</v>
      </c>
      <c r="F137" s="302" t="s">
        <v>1397</v>
      </c>
      <c r="G137" s="288" t="s">
        <v>1456</v>
      </c>
    </row>
    <row r="138" ht="18.75" spans="1:7">
      <c r="A138" s="308" t="s">
        <v>1644</v>
      </c>
      <c r="B138" s="310" t="s">
        <v>1635</v>
      </c>
      <c r="C138" s="311">
        <v>0</v>
      </c>
      <c r="D138" s="311"/>
      <c r="E138" s="301">
        <v>0</v>
      </c>
      <c r="F138" s="302" t="s">
        <v>1397</v>
      </c>
      <c r="G138" s="288" t="s">
        <v>1458</v>
      </c>
    </row>
    <row r="139" ht="18.75" spans="1:7">
      <c r="A139" s="308" t="s">
        <v>1645</v>
      </c>
      <c r="B139" s="310" t="s">
        <v>1637</v>
      </c>
      <c r="C139" s="311">
        <v>0</v>
      </c>
      <c r="D139" s="311"/>
      <c r="E139" s="301">
        <v>0</v>
      </c>
      <c r="F139" s="302" t="s">
        <v>1397</v>
      </c>
      <c r="G139" s="288" t="s">
        <v>1458</v>
      </c>
    </row>
    <row r="140" ht="18.75" spans="1:7">
      <c r="A140" s="308" t="s">
        <v>1646</v>
      </c>
      <c r="B140" s="310" t="s">
        <v>1647</v>
      </c>
      <c r="C140" s="311">
        <v>0</v>
      </c>
      <c r="D140" s="311"/>
      <c r="E140" s="301">
        <v>0</v>
      </c>
      <c r="F140" s="302" t="s">
        <v>1397</v>
      </c>
      <c r="G140" s="288" t="s">
        <v>1458</v>
      </c>
    </row>
    <row r="141" ht="18.75" spans="1:7">
      <c r="A141" s="308" t="s">
        <v>1648</v>
      </c>
      <c r="B141" s="310" t="s">
        <v>1649</v>
      </c>
      <c r="C141" s="311">
        <v>0</v>
      </c>
      <c r="D141" s="311"/>
      <c r="E141" s="301">
        <v>0</v>
      </c>
      <c r="F141" s="302" t="s">
        <v>1397</v>
      </c>
      <c r="G141" s="288" t="s">
        <v>1458</v>
      </c>
    </row>
    <row r="142" ht="18.75" spans="1:7">
      <c r="A142" s="308" t="s">
        <v>1650</v>
      </c>
      <c r="B142" s="309" t="s">
        <v>1651</v>
      </c>
      <c r="C142" s="305">
        <v>0</v>
      </c>
      <c r="D142" s="305">
        <v>0</v>
      </c>
      <c r="E142" s="301">
        <v>0</v>
      </c>
      <c r="F142" s="302" t="s">
        <v>1397</v>
      </c>
      <c r="G142" s="288" t="s">
        <v>1456</v>
      </c>
    </row>
    <row r="143" ht="18.75" spans="1:7">
      <c r="A143" s="308" t="s">
        <v>1652</v>
      </c>
      <c r="B143" s="310" t="s">
        <v>1003</v>
      </c>
      <c r="C143" s="311">
        <v>0</v>
      </c>
      <c r="D143" s="311"/>
      <c r="E143" s="301">
        <v>0</v>
      </c>
      <c r="F143" s="302" t="s">
        <v>1397</v>
      </c>
      <c r="G143" s="288" t="s">
        <v>1458</v>
      </c>
    </row>
    <row r="144" ht="18.75" spans="1:7">
      <c r="A144" s="308" t="s">
        <v>1653</v>
      </c>
      <c r="B144" s="310" t="s">
        <v>1654</v>
      </c>
      <c r="C144" s="311">
        <v>0</v>
      </c>
      <c r="D144" s="311"/>
      <c r="E144" s="301">
        <v>0</v>
      </c>
      <c r="F144" s="302" t="s">
        <v>1397</v>
      </c>
      <c r="G144" s="288" t="s">
        <v>1458</v>
      </c>
    </row>
    <row r="145" ht="18.75" spans="1:7">
      <c r="A145" s="308" t="s">
        <v>1655</v>
      </c>
      <c r="B145" s="310" t="s">
        <v>1656</v>
      </c>
      <c r="C145" s="311">
        <v>0</v>
      </c>
      <c r="D145" s="311"/>
      <c r="E145" s="301">
        <v>0</v>
      </c>
      <c r="F145" s="302" t="s">
        <v>1397</v>
      </c>
      <c r="G145" s="288" t="s">
        <v>1458</v>
      </c>
    </row>
    <row r="146" ht="18.75" spans="1:7">
      <c r="A146" s="308" t="s">
        <v>1657</v>
      </c>
      <c r="B146" s="310" t="s">
        <v>1658</v>
      </c>
      <c r="C146" s="311">
        <v>0</v>
      </c>
      <c r="D146" s="311"/>
      <c r="E146" s="301">
        <v>0</v>
      </c>
      <c r="F146" s="302" t="s">
        <v>1397</v>
      </c>
      <c r="G146" s="288" t="s">
        <v>1458</v>
      </c>
    </row>
    <row r="147" ht="37.5" spans="1:7">
      <c r="A147" s="314">
        <v>21370</v>
      </c>
      <c r="B147" s="309" t="s">
        <v>1659</v>
      </c>
      <c r="C147" s="311">
        <v>0</v>
      </c>
      <c r="D147" s="311">
        <v>0</v>
      </c>
      <c r="E147" s="301">
        <v>0</v>
      </c>
      <c r="F147" s="302" t="s">
        <v>1397</v>
      </c>
      <c r="G147" s="288" t="s">
        <v>1456</v>
      </c>
    </row>
    <row r="148" ht="18.75" spans="1:7">
      <c r="A148" s="314">
        <v>2137001</v>
      </c>
      <c r="B148" s="310" t="s">
        <v>1635</v>
      </c>
      <c r="C148" s="311">
        <v>0</v>
      </c>
      <c r="D148" s="311"/>
      <c r="E148" s="301">
        <v>0</v>
      </c>
      <c r="F148" s="302" t="s">
        <v>1397</v>
      </c>
      <c r="G148" s="288" t="s">
        <v>1458</v>
      </c>
    </row>
    <row r="149" ht="37.5" spans="1:7">
      <c r="A149" s="314">
        <v>2137099</v>
      </c>
      <c r="B149" s="310" t="s">
        <v>1660</v>
      </c>
      <c r="C149" s="311">
        <v>0</v>
      </c>
      <c r="D149" s="311"/>
      <c r="E149" s="301">
        <v>0</v>
      </c>
      <c r="F149" s="302" t="s">
        <v>1397</v>
      </c>
      <c r="G149" s="288" t="s">
        <v>1458</v>
      </c>
    </row>
    <row r="150" ht="37.5" spans="1:7">
      <c r="A150" s="314">
        <v>21371</v>
      </c>
      <c r="B150" s="309" t="s">
        <v>1661</v>
      </c>
      <c r="C150" s="305">
        <v>0</v>
      </c>
      <c r="D150" s="305">
        <v>0</v>
      </c>
      <c r="E150" s="301">
        <v>0</v>
      </c>
      <c r="F150" s="302" t="s">
        <v>1397</v>
      </c>
      <c r="G150" s="288" t="s">
        <v>1456</v>
      </c>
    </row>
    <row r="151" ht="18.75" spans="1:7">
      <c r="A151" s="314">
        <v>2137101</v>
      </c>
      <c r="B151" s="310" t="s">
        <v>1003</v>
      </c>
      <c r="C151" s="311">
        <v>0</v>
      </c>
      <c r="D151" s="311"/>
      <c r="E151" s="301">
        <v>0</v>
      </c>
      <c r="F151" s="302" t="s">
        <v>1397</v>
      </c>
      <c r="G151" s="288" t="s">
        <v>1458</v>
      </c>
    </row>
    <row r="152" ht="18.75" spans="1:7">
      <c r="A152" s="314">
        <v>2137102</v>
      </c>
      <c r="B152" s="310" t="s">
        <v>1662</v>
      </c>
      <c r="C152" s="311">
        <v>0</v>
      </c>
      <c r="D152" s="311"/>
      <c r="E152" s="301">
        <v>0</v>
      </c>
      <c r="F152" s="302" t="s">
        <v>1397</v>
      </c>
      <c r="G152" s="288" t="s">
        <v>1458</v>
      </c>
    </row>
    <row r="153" ht="18.75" spans="1:7">
      <c r="A153" s="314">
        <v>2137103</v>
      </c>
      <c r="B153" s="310" t="s">
        <v>1656</v>
      </c>
      <c r="C153" s="311">
        <v>0</v>
      </c>
      <c r="D153" s="311"/>
      <c r="E153" s="301">
        <v>0</v>
      </c>
      <c r="F153" s="302" t="s">
        <v>1397</v>
      </c>
      <c r="G153" s="288" t="s">
        <v>1458</v>
      </c>
    </row>
    <row r="154" ht="37.5" spans="1:7">
      <c r="A154" s="314">
        <v>2137199</v>
      </c>
      <c r="B154" s="310" t="s">
        <v>1663</v>
      </c>
      <c r="C154" s="311">
        <v>0</v>
      </c>
      <c r="D154" s="311"/>
      <c r="E154" s="301">
        <v>0</v>
      </c>
      <c r="F154" s="302" t="s">
        <v>1397</v>
      </c>
      <c r="G154" s="288" t="s">
        <v>1458</v>
      </c>
    </row>
    <row r="155" ht="18.75" spans="1:7">
      <c r="A155" s="314">
        <v>21372</v>
      </c>
      <c r="B155" s="309" t="s">
        <v>1664</v>
      </c>
      <c r="C155" s="311">
        <v>343</v>
      </c>
      <c r="D155" s="311">
        <v>713</v>
      </c>
      <c r="E155" s="313">
        <v>1.079</v>
      </c>
      <c r="F155" s="302" t="s">
        <v>1382</v>
      </c>
      <c r="G155" s="288" t="s">
        <v>1456</v>
      </c>
    </row>
    <row r="156" ht="18.75" spans="1:7">
      <c r="A156" s="314">
        <v>2137201</v>
      </c>
      <c r="B156" s="310" t="s">
        <v>1665</v>
      </c>
      <c r="C156" s="311">
        <v>343</v>
      </c>
      <c r="D156" s="311">
        <v>438</v>
      </c>
      <c r="E156" s="313">
        <v>0.277</v>
      </c>
      <c r="F156" s="302" t="s">
        <v>1382</v>
      </c>
      <c r="G156" s="288" t="s">
        <v>1458</v>
      </c>
    </row>
    <row r="157" ht="18.75" spans="1:7">
      <c r="A157" s="314">
        <v>2137202</v>
      </c>
      <c r="B157" s="310" t="s">
        <v>1635</v>
      </c>
      <c r="C157" s="311">
        <v>0</v>
      </c>
      <c r="D157" s="311">
        <v>275</v>
      </c>
      <c r="E157" s="301">
        <v>0</v>
      </c>
      <c r="F157" s="302" t="s">
        <v>1382</v>
      </c>
      <c r="G157" s="288" t="s">
        <v>1458</v>
      </c>
    </row>
    <row r="158" ht="18.75" spans="1:7">
      <c r="A158" s="314">
        <v>2137299</v>
      </c>
      <c r="B158" s="310" t="s">
        <v>1666</v>
      </c>
      <c r="C158" s="311">
        <v>0</v>
      </c>
      <c r="D158" s="311"/>
      <c r="E158" s="301">
        <v>0</v>
      </c>
      <c r="F158" s="302" t="s">
        <v>1397</v>
      </c>
      <c r="G158" s="288" t="s">
        <v>1458</v>
      </c>
    </row>
    <row r="159" ht="18.75" spans="1:7">
      <c r="A159" s="314">
        <v>21373</v>
      </c>
      <c r="B159" s="309" t="s">
        <v>1667</v>
      </c>
      <c r="C159" s="311">
        <v>0</v>
      </c>
      <c r="D159" s="311">
        <v>0</v>
      </c>
      <c r="E159" s="301">
        <v>0</v>
      </c>
      <c r="F159" s="302" t="s">
        <v>1397</v>
      </c>
      <c r="G159" s="288" t="s">
        <v>1456</v>
      </c>
    </row>
    <row r="160" ht="18.75" spans="1:7">
      <c r="A160" s="314">
        <v>2137301</v>
      </c>
      <c r="B160" s="310" t="s">
        <v>1665</v>
      </c>
      <c r="C160" s="311">
        <v>0</v>
      </c>
      <c r="D160" s="311"/>
      <c r="E160" s="301">
        <v>0</v>
      </c>
      <c r="F160" s="302" t="s">
        <v>1397</v>
      </c>
      <c r="G160" s="288" t="s">
        <v>1458</v>
      </c>
    </row>
    <row r="161" ht="18.75" spans="1:7">
      <c r="A161" s="314">
        <v>2137302</v>
      </c>
      <c r="B161" s="310" t="s">
        <v>1635</v>
      </c>
      <c r="C161" s="311">
        <v>0</v>
      </c>
      <c r="D161" s="311"/>
      <c r="E161" s="301">
        <v>0</v>
      </c>
      <c r="F161" s="302" t="s">
        <v>1397</v>
      </c>
      <c r="G161" s="288" t="s">
        <v>1458</v>
      </c>
    </row>
    <row r="162" ht="18.75" spans="1:7">
      <c r="A162" s="314">
        <v>2137399</v>
      </c>
      <c r="B162" s="310" t="s">
        <v>1668</v>
      </c>
      <c r="C162" s="311">
        <v>0</v>
      </c>
      <c r="D162" s="311"/>
      <c r="E162" s="301">
        <v>0</v>
      </c>
      <c r="F162" s="302" t="s">
        <v>1397</v>
      </c>
      <c r="G162" s="288" t="s">
        <v>1458</v>
      </c>
    </row>
    <row r="163" ht="37.5" spans="1:7">
      <c r="A163" s="314">
        <v>21374</v>
      </c>
      <c r="B163" s="309" t="s">
        <v>1669</v>
      </c>
      <c r="C163" s="311">
        <v>0</v>
      </c>
      <c r="D163" s="311">
        <v>0</v>
      </c>
      <c r="E163" s="301">
        <v>0</v>
      </c>
      <c r="F163" s="302" t="s">
        <v>1397</v>
      </c>
      <c r="G163" s="288" t="s">
        <v>1456</v>
      </c>
    </row>
    <row r="164" ht="18.75" spans="1:7">
      <c r="A164" s="314">
        <v>2137401</v>
      </c>
      <c r="B164" s="310" t="s">
        <v>1635</v>
      </c>
      <c r="C164" s="311">
        <v>0</v>
      </c>
      <c r="D164" s="311"/>
      <c r="E164" s="301">
        <v>0</v>
      </c>
      <c r="F164" s="302" t="s">
        <v>1397</v>
      </c>
      <c r="G164" s="288" t="s">
        <v>1458</v>
      </c>
    </row>
    <row r="165" ht="37.5" spans="1:7">
      <c r="A165" s="314">
        <v>2137499</v>
      </c>
      <c r="B165" s="310" t="s">
        <v>1670</v>
      </c>
      <c r="C165" s="311">
        <v>0</v>
      </c>
      <c r="D165" s="311"/>
      <c r="E165" s="301">
        <v>0</v>
      </c>
      <c r="F165" s="302" t="s">
        <v>1397</v>
      </c>
      <c r="G165" s="288" t="s">
        <v>1458</v>
      </c>
    </row>
    <row r="166" ht="18.75" spans="1:7">
      <c r="A166" s="314">
        <v>21398</v>
      </c>
      <c r="B166" s="304" t="s">
        <v>1455</v>
      </c>
      <c r="C166" s="311">
        <v>0</v>
      </c>
      <c r="D166" s="311">
        <v>0</v>
      </c>
      <c r="E166" s="301">
        <v>0</v>
      </c>
      <c r="F166" s="302" t="s">
        <v>1397</v>
      </c>
      <c r="G166" s="288" t="s">
        <v>1456</v>
      </c>
    </row>
    <row r="167" ht="18.75" spans="1:7">
      <c r="A167" s="314">
        <v>2139801</v>
      </c>
      <c r="B167" s="306" t="s">
        <v>1671</v>
      </c>
      <c r="C167" s="311"/>
      <c r="D167" s="311"/>
      <c r="E167" s="301">
        <v>0</v>
      </c>
      <c r="F167" s="302" t="s">
        <v>1397</v>
      </c>
      <c r="G167" s="288" t="s">
        <v>1458</v>
      </c>
    </row>
    <row r="168" ht="18.75" spans="1:7">
      <c r="A168" s="314">
        <v>2139802</v>
      </c>
      <c r="B168" s="306" t="s">
        <v>1672</v>
      </c>
      <c r="C168" s="311"/>
      <c r="D168" s="311"/>
      <c r="E168" s="301">
        <v>0</v>
      </c>
      <c r="F168" s="302" t="s">
        <v>1397</v>
      </c>
      <c r="G168" s="288" t="s">
        <v>1458</v>
      </c>
    </row>
    <row r="169" ht="18.75" spans="1:7">
      <c r="A169" s="314">
        <v>2139899</v>
      </c>
      <c r="B169" s="306" t="s">
        <v>1673</v>
      </c>
      <c r="C169" s="311"/>
      <c r="D169" s="311"/>
      <c r="E169" s="301">
        <v>0</v>
      </c>
      <c r="F169" s="302" t="s">
        <v>1397</v>
      </c>
      <c r="G169" s="288" t="s">
        <v>1458</v>
      </c>
    </row>
    <row r="170" ht="18.75" spans="1:7">
      <c r="A170" s="307" t="s">
        <v>93</v>
      </c>
      <c r="B170" s="219" t="s">
        <v>1674</v>
      </c>
      <c r="C170" s="300">
        <v>25500</v>
      </c>
      <c r="D170" s="300">
        <v>0</v>
      </c>
      <c r="E170" s="301">
        <v>-1</v>
      </c>
      <c r="F170" s="302" t="s">
        <v>1382</v>
      </c>
      <c r="G170" s="288" t="s">
        <v>1454</v>
      </c>
    </row>
    <row r="171" ht="18.75" spans="1:7">
      <c r="A171" s="308" t="s">
        <v>1675</v>
      </c>
      <c r="B171" s="309" t="s">
        <v>1676</v>
      </c>
      <c r="C171" s="305">
        <v>0</v>
      </c>
      <c r="D171" s="305">
        <v>0</v>
      </c>
      <c r="E171" s="301">
        <v>0</v>
      </c>
      <c r="F171" s="302" t="s">
        <v>1397</v>
      </c>
      <c r="G171" s="288" t="s">
        <v>1456</v>
      </c>
    </row>
    <row r="172" ht="18.75" spans="1:7">
      <c r="A172" s="308" t="s">
        <v>1677</v>
      </c>
      <c r="B172" s="310" t="s">
        <v>1036</v>
      </c>
      <c r="C172" s="311">
        <v>0</v>
      </c>
      <c r="D172" s="311"/>
      <c r="E172" s="301">
        <v>0</v>
      </c>
      <c r="F172" s="302" t="s">
        <v>1397</v>
      </c>
      <c r="G172" s="288" t="s">
        <v>1458</v>
      </c>
    </row>
    <row r="173" ht="18.75" spans="1:7">
      <c r="A173" s="308" t="s">
        <v>1678</v>
      </c>
      <c r="B173" s="310" t="s">
        <v>1037</v>
      </c>
      <c r="C173" s="311">
        <v>0</v>
      </c>
      <c r="D173" s="311"/>
      <c r="E173" s="301">
        <v>0</v>
      </c>
      <c r="F173" s="302" t="s">
        <v>1397</v>
      </c>
      <c r="G173" s="288" t="s">
        <v>1458</v>
      </c>
    </row>
    <row r="174" ht="18.75" spans="1:7">
      <c r="A174" s="308" t="s">
        <v>1679</v>
      </c>
      <c r="B174" s="310" t="s">
        <v>1680</v>
      </c>
      <c r="C174" s="311">
        <v>0</v>
      </c>
      <c r="D174" s="311"/>
      <c r="E174" s="301">
        <v>0</v>
      </c>
      <c r="F174" s="302" t="s">
        <v>1397</v>
      </c>
      <c r="G174" s="288" t="s">
        <v>1458</v>
      </c>
    </row>
    <row r="175" ht="37.5" spans="1:7">
      <c r="A175" s="308" t="s">
        <v>1681</v>
      </c>
      <c r="B175" s="310" t="s">
        <v>1682</v>
      </c>
      <c r="C175" s="311">
        <v>0</v>
      </c>
      <c r="D175" s="311"/>
      <c r="E175" s="301">
        <v>0</v>
      </c>
      <c r="F175" s="302" t="s">
        <v>1397</v>
      </c>
      <c r="G175" s="288" t="s">
        <v>1458</v>
      </c>
    </row>
    <row r="176" ht="18.75" spans="1:7">
      <c r="A176" s="308" t="s">
        <v>1683</v>
      </c>
      <c r="B176" s="309" t="s">
        <v>1684</v>
      </c>
      <c r="C176" s="305">
        <v>0</v>
      </c>
      <c r="D176" s="305">
        <v>0</v>
      </c>
      <c r="E176" s="301">
        <v>0</v>
      </c>
      <c r="F176" s="302" t="s">
        <v>1397</v>
      </c>
      <c r="G176" s="288" t="s">
        <v>1456</v>
      </c>
    </row>
    <row r="177" ht="18.75" spans="1:7">
      <c r="A177" s="308" t="s">
        <v>1685</v>
      </c>
      <c r="B177" s="310" t="s">
        <v>1680</v>
      </c>
      <c r="C177" s="311">
        <v>0</v>
      </c>
      <c r="D177" s="311"/>
      <c r="E177" s="301">
        <v>0</v>
      </c>
      <c r="F177" s="302" t="s">
        <v>1397</v>
      </c>
      <c r="G177" s="288" t="s">
        <v>1458</v>
      </c>
    </row>
    <row r="178" ht="18.75" spans="1:7">
      <c r="A178" s="308" t="s">
        <v>1686</v>
      </c>
      <c r="B178" s="310" t="s">
        <v>1687</v>
      </c>
      <c r="C178" s="311">
        <v>0</v>
      </c>
      <c r="D178" s="311"/>
      <c r="E178" s="301">
        <v>0</v>
      </c>
      <c r="F178" s="302" t="s">
        <v>1397</v>
      </c>
      <c r="G178" s="288" t="s">
        <v>1458</v>
      </c>
    </row>
    <row r="179" ht="18.75" spans="1:7">
      <c r="A179" s="308" t="s">
        <v>1688</v>
      </c>
      <c r="B179" s="310" t="s">
        <v>1689</v>
      </c>
      <c r="C179" s="311">
        <v>0</v>
      </c>
      <c r="D179" s="311"/>
      <c r="E179" s="301">
        <v>0</v>
      </c>
      <c r="F179" s="302" t="s">
        <v>1397</v>
      </c>
      <c r="G179" s="288" t="s">
        <v>1458</v>
      </c>
    </row>
    <row r="180" ht="18.75" spans="1:7">
      <c r="A180" s="308" t="s">
        <v>1690</v>
      </c>
      <c r="B180" s="310" t="s">
        <v>1691</v>
      </c>
      <c r="C180" s="311">
        <v>0</v>
      </c>
      <c r="D180" s="311"/>
      <c r="E180" s="301">
        <v>0</v>
      </c>
      <c r="F180" s="302" t="s">
        <v>1397</v>
      </c>
      <c r="G180" s="288" t="s">
        <v>1458</v>
      </c>
    </row>
    <row r="181" ht="18.75" spans="1:7">
      <c r="A181" s="308" t="s">
        <v>1692</v>
      </c>
      <c r="B181" s="309" t="s">
        <v>1693</v>
      </c>
      <c r="C181" s="311">
        <v>0</v>
      </c>
      <c r="D181" s="311">
        <v>0</v>
      </c>
      <c r="E181" s="301">
        <v>0</v>
      </c>
      <c r="F181" s="302" t="s">
        <v>1397</v>
      </c>
      <c r="G181" s="288" t="s">
        <v>1456</v>
      </c>
    </row>
    <row r="182" ht="18.75" spans="1:7">
      <c r="A182" s="308" t="s">
        <v>1694</v>
      </c>
      <c r="B182" s="310" t="s">
        <v>1695</v>
      </c>
      <c r="C182" s="311">
        <v>0</v>
      </c>
      <c r="D182" s="311"/>
      <c r="E182" s="301">
        <v>0</v>
      </c>
      <c r="F182" s="302" t="s">
        <v>1397</v>
      </c>
      <c r="G182" s="288" t="s">
        <v>1458</v>
      </c>
    </row>
    <row r="183" ht="18.75" spans="1:7">
      <c r="A183" s="308" t="s">
        <v>1696</v>
      </c>
      <c r="B183" s="310" t="s">
        <v>1697</v>
      </c>
      <c r="C183" s="311">
        <v>0</v>
      </c>
      <c r="D183" s="311"/>
      <c r="E183" s="301">
        <v>0</v>
      </c>
      <c r="F183" s="302" t="s">
        <v>1397</v>
      </c>
      <c r="G183" s="288" t="s">
        <v>1458</v>
      </c>
    </row>
    <row r="184" ht="18.75" spans="1:7">
      <c r="A184" s="308" t="s">
        <v>1698</v>
      </c>
      <c r="B184" s="310" t="s">
        <v>1699</v>
      </c>
      <c r="C184" s="311">
        <v>0</v>
      </c>
      <c r="D184" s="311"/>
      <c r="E184" s="301">
        <v>0</v>
      </c>
      <c r="F184" s="302" t="s">
        <v>1397</v>
      </c>
      <c r="G184" s="288" t="s">
        <v>1458</v>
      </c>
    </row>
    <row r="185" ht="18.75" spans="1:7">
      <c r="A185" s="308" t="s">
        <v>1700</v>
      </c>
      <c r="B185" s="310" t="s">
        <v>1701</v>
      </c>
      <c r="C185" s="311">
        <v>0</v>
      </c>
      <c r="D185" s="311"/>
      <c r="E185" s="301">
        <v>0</v>
      </c>
      <c r="F185" s="302" t="s">
        <v>1397</v>
      </c>
      <c r="G185" s="288" t="s">
        <v>1458</v>
      </c>
    </row>
    <row r="186" ht="18.75" spans="1:7">
      <c r="A186" s="308" t="s">
        <v>1702</v>
      </c>
      <c r="B186" s="310" t="s">
        <v>1703</v>
      </c>
      <c r="C186" s="311">
        <v>0</v>
      </c>
      <c r="D186" s="311"/>
      <c r="E186" s="301">
        <v>0</v>
      </c>
      <c r="F186" s="302" t="s">
        <v>1397</v>
      </c>
      <c r="G186" s="288" t="s">
        <v>1458</v>
      </c>
    </row>
    <row r="187" ht="18.75" spans="1:7">
      <c r="A187" s="308" t="s">
        <v>1704</v>
      </c>
      <c r="B187" s="310" t="s">
        <v>1705</v>
      </c>
      <c r="C187" s="311">
        <v>0</v>
      </c>
      <c r="D187" s="311"/>
      <c r="E187" s="301">
        <v>0</v>
      </c>
      <c r="F187" s="302" t="s">
        <v>1397</v>
      </c>
      <c r="G187" s="288" t="s">
        <v>1458</v>
      </c>
    </row>
    <row r="188" ht="18.75" spans="1:7">
      <c r="A188" s="308" t="s">
        <v>1706</v>
      </c>
      <c r="B188" s="310" t="s">
        <v>1707</v>
      </c>
      <c r="C188" s="311">
        <v>0</v>
      </c>
      <c r="D188" s="311"/>
      <c r="E188" s="301">
        <v>0</v>
      </c>
      <c r="F188" s="302" t="s">
        <v>1397</v>
      </c>
      <c r="G188" s="288" t="s">
        <v>1458</v>
      </c>
    </row>
    <row r="189" ht="18.75" spans="1:7">
      <c r="A189" s="308" t="s">
        <v>1708</v>
      </c>
      <c r="B189" s="310" t="s">
        <v>1709</v>
      </c>
      <c r="C189" s="311">
        <v>0</v>
      </c>
      <c r="D189" s="311"/>
      <c r="E189" s="301">
        <v>0</v>
      </c>
      <c r="F189" s="302" t="s">
        <v>1397</v>
      </c>
      <c r="G189" s="288" t="s">
        <v>1458</v>
      </c>
    </row>
    <row r="190" ht="18.75" spans="1:7">
      <c r="A190" s="308" t="s">
        <v>1710</v>
      </c>
      <c r="B190" s="309" t="s">
        <v>1711</v>
      </c>
      <c r="C190" s="311">
        <v>0</v>
      </c>
      <c r="D190" s="311">
        <v>0</v>
      </c>
      <c r="E190" s="301">
        <v>0</v>
      </c>
      <c r="F190" s="302" t="s">
        <v>1397</v>
      </c>
      <c r="G190" s="288" t="s">
        <v>1456</v>
      </c>
    </row>
    <row r="191" ht="18.75" spans="1:7">
      <c r="A191" s="308" t="s">
        <v>1712</v>
      </c>
      <c r="B191" s="310" t="s">
        <v>1713</v>
      </c>
      <c r="C191" s="311">
        <v>0</v>
      </c>
      <c r="D191" s="311"/>
      <c r="E191" s="301">
        <v>0</v>
      </c>
      <c r="F191" s="302" t="s">
        <v>1397</v>
      </c>
      <c r="G191" s="288" t="s">
        <v>1458</v>
      </c>
    </row>
    <row r="192" ht="18.75" spans="1:7">
      <c r="A192" s="308" t="s">
        <v>1714</v>
      </c>
      <c r="B192" s="310" t="s">
        <v>1715</v>
      </c>
      <c r="C192" s="311">
        <v>0</v>
      </c>
      <c r="D192" s="311"/>
      <c r="E192" s="301">
        <v>0</v>
      </c>
      <c r="F192" s="302" t="s">
        <v>1397</v>
      </c>
      <c r="G192" s="288" t="s">
        <v>1458</v>
      </c>
    </row>
    <row r="193" ht="18.75" spans="1:7">
      <c r="A193" s="308" t="s">
        <v>1716</v>
      </c>
      <c r="B193" s="310" t="s">
        <v>1717</v>
      </c>
      <c r="C193" s="311">
        <v>0</v>
      </c>
      <c r="D193" s="311"/>
      <c r="E193" s="301">
        <v>0</v>
      </c>
      <c r="F193" s="302" t="s">
        <v>1397</v>
      </c>
      <c r="G193" s="288" t="s">
        <v>1458</v>
      </c>
    </row>
    <row r="194" ht="18.75" spans="1:7">
      <c r="A194" s="308" t="s">
        <v>1718</v>
      </c>
      <c r="B194" s="310" t="s">
        <v>1719</v>
      </c>
      <c r="C194" s="311">
        <v>0</v>
      </c>
      <c r="D194" s="311"/>
      <c r="E194" s="301">
        <v>0</v>
      </c>
      <c r="F194" s="302" t="s">
        <v>1397</v>
      </c>
      <c r="G194" s="288" t="s">
        <v>1458</v>
      </c>
    </row>
    <row r="195" ht="18.75" spans="1:7">
      <c r="A195" s="308" t="s">
        <v>1720</v>
      </c>
      <c r="B195" s="310" t="s">
        <v>1721</v>
      </c>
      <c r="C195" s="311">
        <v>0</v>
      </c>
      <c r="D195" s="311"/>
      <c r="E195" s="301">
        <v>0</v>
      </c>
      <c r="F195" s="302" t="s">
        <v>1397</v>
      </c>
      <c r="G195" s="288" t="s">
        <v>1458</v>
      </c>
    </row>
    <row r="196" ht="18.75" spans="1:7">
      <c r="A196" s="308" t="s">
        <v>1722</v>
      </c>
      <c r="B196" s="310" t="s">
        <v>1723</v>
      </c>
      <c r="C196" s="311">
        <v>0</v>
      </c>
      <c r="D196" s="311"/>
      <c r="E196" s="301">
        <v>0</v>
      </c>
      <c r="F196" s="302" t="s">
        <v>1397</v>
      </c>
      <c r="G196" s="288" t="s">
        <v>1458</v>
      </c>
    </row>
    <row r="197" ht="18.75" spans="1:7">
      <c r="A197" s="308" t="s">
        <v>1724</v>
      </c>
      <c r="B197" s="309" t="s">
        <v>1725</v>
      </c>
      <c r="C197" s="305">
        <v>0</v>
      </c>
      <c r="D197" s="305">
        <v>0</v>
      </c>
      <c r="E197" s="301">
        <v>0</v>
      </c>
      <c r="F197" s="302" t="s">
        <v>1397</v>
      </c>
      <c r="G197" s="288" t="s">
        <v>1456</v>
      </c>
    </row>
    <row r="198" ht="18.75" spans="1:7">
      <c r="A198" s="308" t="s">
        <v>1726</v>
      </c>
      <c r="B198" s="310" t="s">
        <v>1727</v>
      </c>
      <c r="C198" s="311">
        <v>0</v>
      </c>
      <c r="D198" s="311"/>
      <c r="E198" s="301">
        <v>0</v>
      </c>
      <c r="F198" s="302" t="s">
        <v>1397</v>
      </c>
      <c r="G198" s="288" t="s">
        <v>1458</v>
      </c>
    </row>
    <row r="199" ht="18.75" spans="1:7">
      <c r="A199" s="308" t="s">
        <v>1728</v>
      </c>
      <c r="B199" s="310" t="s">
        <v>1062</v>
      </c>
      <c r="C199" s="311">
        <v>0</v>
      </c>
      <c r="D199" s="311"/>
      <c r="E199" s="301">
        <v>0</v>
      </c>
      <c r="F199" s="302" t="s">
        <v>1397</v>
      </c>
      <c r="G199" s="288" t="s">
        <v>1458</v>
      </c>
    </row>
    <row r="200" ht="18.75" spans="1:7">
      <c r="A200" s="308" t="s">
        <v>1729</v>
      </c>
      <c r="B200" s="310" t="s">
        <v>1730</v>
      </c>
      <c r="C200" s="311">
        <v>0</v>
      </c>
      <c r="D200" s="311"/>
      <c r="E200" s="301">
        <v>0</v>
      </c>
      <c r="F200" s="302" t="s">
        <v>1397</v>
      </c>
      <c r="G200" s="288" t="s">
        <v>1458</v>
      </c>
    </row>
    <row r="201" ht="18.75" spans="1:7">
      <c r="A201" s="308" t="s">
        <v>1731</v>
      </c>
      <c r="B201" s="310" t="s">
        <v>1732</v>
      </c>
      <c r="C201" s="311">
        <v>0</v>
      </c>
      <c r="D201" s="311"/>
      <c r="E201" s="301">
        <v>0</v>
      </c>
      <c r="F201" s="302" t="s">
        <v>1397</v>
      </c>
      <c r="G201" s="288" t="s">
        <v>1458</v>
      </c>
    </row>
    <row r="202" ht="18.75" spans="1:7">
      <c r="A202" s="308" t="s">
        <v>1733</v>
      </c>
      <c r="B202" s="310" t="s">
        <v>1734</v>
      </c>
      <c r="C202" s="311">
        <v>0</v>
      </c>
      <c r="D202" s="311"/>
      <c r="E202" s="301">
        <v>0</v>
      </c>
      <c r="F202" s="302" t="s">
        <v>1397</v>
      </c>
      <c r="G202" s="288" t="s">
        <v>1458</v>
      </c>
    </row>
    <row r="203" ht="18.75" spans="1:7">
      <c r="A203" s="308" t="s">
        <v>1735</v>
      </c>
      <c r="B203" s="310" t="s">
        <v>1736</v>
      </c>
      <c r="C203" s="311">
        <v>0</v>
      </c>
      <c r="D203" s="311"/>
      <c r="E203" s="301">
        <v>0</v>
      </c>
      <c r="F203" s="302" t="s">
        <v>1397</v>
      </c>
      <c r="G203" s="288" t="s">
        <v>1458</v>
      </c>
    </row>
    <row r="204" ht="18.75" spans="1:7">
      <c r="A204" s="308" t="s">
        <v>1737</v>
      </c>
      <c r="B204" s="310" t="s">
        <v>1738</v>
      </c>
      <c r="C204" s="311">
        <v>0</v>
      </c>
      <c r="D204" s="311"/>
      <c r="E204" s="301">
        <v>0</v>
      </c>
      <c r="F204" s="302" t="s">
        <v>1397</v>
      </c>
      <c r="G204" s="288" t="s">
        <v>1458</v>
      </c>
    </row>
    <row r="205" ht="18.75" spans="1:7">
      <c r="A205" s="308">
        <v>2146909</v>
      </c>
      <c r="B205" s="310" t="s">
        <v>1739</v>
      </c>
      <c r="C205" s="311">
        <v>0</v>
      </c>
      <c r="D205" s="311"/>
      <c r="E205" s="301">
        <v>0</v>
      </c>
      <c r="F205" s="302" t="s">
        <v>1397</v>
      </c>
      <c r="G205" s="288" t="s">
        <v>1458</v>
      </c>
    </row>
    <row r="206" ht="18.75" spans="1:7">
      <c r="A206" s="308" t="s">
        <v>1740</v>
      </c>
      <c r="B206" s="310" t="s">
        <v>1741</v>
      </c>
      <c r="C206" s="311">
        <v>0</v>
      </c>
      <c r="D206" s="311"/>
      <c r="E206" s="301">
        <v>0</v>
      </c>
      <c r="F206" s="302" t="s">
        <v>1397</v>
      </c>
      <c r="G206" s="288" t="s">
        <v>1458</v>
      </c>
    </row>
    <row r="207" ht="37.5" spans="1:7">
      <c r="A207" s="308" t="s">
        <v>1742</v>
      </c>
      <c r="B207" s="309" t="s">
        <v>1743</v>
      </c>
      <c r="C207" s="311">
        <v>0</v>
      </c>
      <c r="D207" s="311">
        <v>0</v>
      </c>
      <c r="E207" s="301">
        <v>0</v>
      </c>
      <c r="F207" s="302" t="s">
        <v>1397</v>
      </c>
      <c r="G207" s="288" t="s">
        <v>1456</v>
      </c>
    </row>
    <row r="208" ht="18.75" spans="1:7">
      <c r="A208" s="308" t="s">
        <v>1744</v>
      </c>
      <c r="B208" s="310" t="s">
        <v>1036</v>
      </c>
      <c r="C208" s="311">
        <v>0</v>
      </c>
      <c r="D208" s="311"/>
      <c r="E208" s="301">
        <v>0</v>
      </c>
      <c r="F208" s="302" t="s">
        <v>1397</v>
      </c>
      <c r="G208" s="288" t="s">
        <v>1458</v>
      </c>
    </row>
    <row r="209" ht="37.5" spans="1:7">
      <c r="A209" s="308" t="s">
        <v>1745</v>
      </c>
      <c r="B209" s="310" t="s">
        <v>1746</v>
      </c>
      <c r="C209" s="311">
        <v>0</v>
      </c>
      <c r="D209" s="311"/>
      <c r="E209" s="301">
        <v>0</v>
      </c>
      <c r="F209" s="302" t="s">
        <v>1397</v>
      </c>
      <c r="G209" s="288" t="s">
        <v>1458</v>
      </c>
    </row>
    <row r="210" ht="18.75" spans="1:7">
      <c r="A210" s="308" t="s">
        <v>1747</v>
      </c>
      <c r="B210" s="309" t="s">
        <v>1748</v>
      </c>
      <c r="C210" s="305">
        <v>25500</v>
      </c>
      <c r="D210" s="305">
        <v>0</v>
      </c>
      <c r="E210" s="313">
        <v>-1</v>
      </c>
      <c r="F210" s="302" t="s">
        <v>1382</v>
      </c>
      <c r="G210" s="288" t="s">
        <v>1456</v>
      </c>
    </row>
    <row r="211" ht="18.75" spans="1:7">
      <c r="A211" s="308" t="s">
        <v>1749</v>
      </c>
      <c r="B211" s="310" t="s">
        <v>1036</v>
      </c>
      <c r="C211" s="311">
        <v>25500</v>
      </c>
      <c r="D211" s="311"/>
      <c r="E211" s="313">
        <v>-1</v>
      </c>
      <c r="F211" s="302" t="s">
        <v>1382</v>
      </c>
      <c r="G211" s="288" t="s">
        <v>1458</v>
      </c>
    </row>
    <row r="212" ht="18.75" spans="1:7">
      <c r="A212" s="308" t="s">
        <v>1750</v>
      </c>
      <c r="B212" s="310" t="s">
        <v>1751</v>
      </c>
      <c r="C212" s="311">
        <v>0</v>
      </c>
      <c r="D212" s="311"/>
      <c r="E212" s="301">
        <v>0</v>
      </c>
      <c r="F212" s="302" t="s">
        <v>1397</v>
      </c>
      <c r="G212" s="288" t="s">
        <v>1458</v>
      </c>
    </row>
    <row r="213" ht="18.75" spans="1:7">
      <c r="A213" s="308" t="s">
        <v>1752</v>
      </c>
      <c r="B213" s="309" t="s">
        <v>1753</v>
      </c>
      <c r="C213" s="311">
        <v>0</v>
      </c>
      <c r="D213" s="311"/>
      <c r="E213" s="301">
        <v>0</v>
      </c>
      <c r="F213" s="302" t="s">
        <v>1397</v>
      </c>
      <c r="G213" s="288" t="s">
        <v>1456</v>
      </c>
    </row>
    <row r="214" ht="18.75" spans="1:7">
      <c r="A214" s="308">
        <v>21498</v>
      </c>
      <c r="B214" s="304" t="s">
        <v>1455</v>
      </c>
      <c r="C214" s="311">
        <v>0</v>
      </c>
      <c r="D214" s="311">
        <v>0</v>
      </c>
      <c r="E214" s="301">
        <v>0</v>
      </c>
      <c r="F214" s="302" t="s">
        <v>1397</v>
      </c>
      <c r="G214" s="288" t="s">
        <v>1456</v>
      </c>
    </row>
    <row r="215" ht="18.75" spans="1:7">
      <c r="A215" s="308">
        <v>2149801</v>
      </c>
      <c r="B215" s="306" t="s">
        <v>1754</v>
      </c>
      <c r="C215" s="311"/>
      <c r="D215" s="311"/>
      <c r="E215" s="301">
        <v>0</v>
      </c>
      <c r="F215" s="302" t="s">
        <v>1397</v>
      </c>
      <c r="G215" s="288" t="s">
        <v>1458</v>
      </c>
    </row>
    <row r="216" ht="18.75" spans="1:7">
      <c r="A216" s="308">
        <v>2149802</v>
      </c>
      <c r="B216" s="306" t="s">
        <v>1755</v>
      </c>
      <c r="C216" s="311"/>
      <c r="D216" s="311"/>
      <c r="E216" s="301">
        <v>0</v>
      </c>
      <c r="F216" s="302" t="s">
        <v>1397</v>
      </c>
      <c r="G216" s="288" t="s">
        <v>1458</v>
      </c>
    </row>
    <row r="217" ht="18.75" spans="1:7">
      <c r="A217" s="308">
        <v>2149803</v>
      </c>
      <c r="B217" s="306" t="s">
        <v>1756</v>
      </c>
      <c r="C217" s="311"/>
      <c r="D217" s="311"/>
      <c r="E217" s="301">
        <v>0</v>
      </c>
      <c r="F217" s="302" t="s">
        <v>1397</v>
      </c>
      <c r="G217" s="288" t="s">
        <v>1458</v>
      </c>
    </row>
    <row r="218" ht="18.75" spans="1:7">
      <c r="A218" s="308">
        <v>2149804</v>
      </c>
      <c r="B218" s="306" t="s">
        <v>1757</v>
      </c>
      <c r="C218" s="311"/>
      <c r="D218" s="311"/>
      <c r="E218" s="301">
        <v>0</v>
      </c>
      <c r="F218" s="302" t="s">
        <v>1397</v>
      </c>
      <c r="G218" s="288" t="s">
        <v>1458</v>
      </c>
    </row>
    <row r="219" ht="18.75" spans="1:7">
      <c r="A219" s="308">
        <v>2149899</v>
      </c>
      <c r="B219" s="306" t="s">
        <v>1758</v>
      </c>
      <c r="C219" s="311"/>
      <c r="D219" s="311"/>
      <c r="E219" s="301">
        <v>0</v>
      </c>
      <c r="F219" s="302" t="s">
        <v>1397</v>
      </c>
      <c r="G219" s="288" t="s">
        <v>1458</v>
      </c>
    </row>
    <row r="220" ht="18.75" spans="1:7">
      <c r="A220" s="307" t="s">
        <v>95</v>
      </c>
      <c r="B220" s="219" t="s">
        <v>1759</v>
      </c>
      <c r="C220" s="300">
        <v>0</v>
      </c>
      <c r="D220" s="300">
        <v>0</v>
      </c>
      <c r="E220" s="301">
        <v>0</v>
      </c>
      <c r="F220" s="302" t="s">
        <v>1382</v>
      </c>
      <c r="G220" s="288" t="s">
        <v>1454</v>
      </c>
    </row>
    <row r="221" ht="18.75" spans="1:7">
      <c r="A221" s="308" t="s">
        <v>1760</v>
      </c>
      <c r="B221" s="309" t="s">
        <v>1761</v>
      </c>
      <c r="C221" s="305">
        <v>0</v>
      </c>
      <c r="D221" s="305">
        <v>0</v>
      </c>
      <c r="E221" s="301">
        <v>0</v>
      </c>
      <c r="F221" s="302" t="s">
        <v>1397</v>
      </c>
      <c r="G221" s="288" t="s">
        <v>1456</v>
      </c>
    </row>
    <row r="222" ht="18.75" spans="1:7">
      <c r="A222" s="308" t="s">
        <v>1762</v>
      </c>
      <c r="B222" s="310" t="s">
        <v>1763</v>
      </c>
      <c r="C222" s="311">
        <v>0</v>
      </c>
      <c r="D222" s="311"/>
      <c r="E222" s="301">
        <v>0</v>
      </c>
      <c r="F222" s="302" t="s">
        <v>1397</v>
      </c>
      <c r="G222" s="288" t="s">
        <v>1458</v>
      </c>
    </row>
    <row r="223" ht="18.75" spans="1:7">
      <c r="A223" s="308" t="s">
        <v>1764</v>
      </c>
      <c r="B223" s="310" t="s">
        <v>1765</v>
      </c>
      <c r="C223" s="311">
        <v>0</v>
      </c>
      <c r="D223" s="311"/>
      <c r="E223" s="301">
        <v>0</v>
      </c>
      <c r="F223" s="302" t="s">
        <v>1397</v>
      </c>
      <c r="G223" s="288" t="s">
        <v>1458</v>
      </c>
    </row>
    <row r="224" ht="18.75" spans="1:7">
      <c r="A224" s="308">
        <v>21598</v>
      </c>
      <c r="B224" s="304" t="s">
        <v>1455</v>
      </c>
      <c r="C224" s="311">
        <v>0</v>
      </c>
      <c r="D224" s="311">
        <v>0</v>
      </c>
      <c r="E224" s="301">
        <v>0</v>
      </c>
      <c r="F224" s="302" t="s">
        <v>1397</v>
      </c>
      <c r="G224" s="288" t="s">
        <v>1456</v>
      </c>
    </row>
    <row r="225" ht="18.75" spans="1:7">
      <c r="A225" s="308">
        <v>2159801</v>
      </c>
      <c r="B225" s="306" t="s">
        <v>1766</v>
      </c>
      <c r="C225" s="311"/>
      <c r="D225" s="311"/>
      <c r="E225" s="301">
        <v>0</v>
      </c>
      <c r="F225" s="302" t="s">
        <v>1397</v>
      </c>
      <c r="G225" s="288" t="s">
        <v>1458</v>
      </c>
    </row>
    <row r="226" ht="18.75" spans="1:7">
      <c r="A226" s="308">
        <v>2159802</v>
      </c>
      <c r="B226" s="306" t="s">
        <v>1767</v>
      </c>
      <c r="C226" s="311"/>
      <c r="D226" s="311"/>
      <c r="E226" s="301">
        <v>0</v>
      </c>
      <c r="F226" s="302" t="s">
        <v>1397</v>
      </c>
      <c r="G226" s="288" t="s">
        <v>1458</v>
      </c>
    </row>
    <row r="227" ht="18.75" spans="1:7">
      <c r="A227" s="308">
        <v>2159803</v>
      </c>
      <c r="B227" s="306" t="s">
        <v>1768</v>
      </c>
      <c r="C227" s="311"/>
      <c r="D227" s="311"/>
      <c r="E227" s="301">
        <v>0</v>
      </c>
      <c r="F227" s="302" t="s">
        <v>1397</v>
      </c>
      <c r="G227" s="288" t="s">
        <v>1458</v>
      </c>
    </row>
    <row r="228" ht="18.75" spans="1:7">
      <c r="A228" s="308">
        <v>2159899</v>
      </c>
      <c r="B228" s="306" t="s">
        <v>1769</v>
      </c>
      <c r="C228" s="311"/>
      <c r="D228" s="311"/>
      <c r="E228" s="301">
        <v>0</v>
      </c>
      <c r="F228" s="302" t="s">
        <v>1397</v>
      </c>
      <c r="G228" s="288" t="s">
        <v>1458</v>
      </c>
    </row>
    <row r="229" ht="18.75" spans="1:7">
      <c r="A229" s="307">
        <v>220</v>
      </c>
      <c r="B229" s="299" t="s">
        <v>1770</v>
      </c>
      <c r="C229" s="315">
        <v>0</v>
      </c>
      <c r="D229" s="315">
        <v>0</v>
      </c>
      <c r="E229" s="301">
        <v>0</v>
      </c>
      <c r="F229" s="302" t="s">
        <v>1382</v>
      </c>
      <c r="G229" s="288" t="s">
        <v>1454</v>
      </c>
    </row>
    <row r="230" ht="18.75" spans="1:7">
      <c r="A230" s="316">
        <v>22006</v>
      </c>
      <c r="B230" s="304" t="s">
        <v>1771</v>
      </c>
      <c r="C230" s="311">
        <v>0</v>
      </c>
      <c r="D230" s="311">
        <v>0</v>
      </c>
      <c r="E230" s="301">
        <v>0</v>
      </c>
      <c r="F230" s="302" t="s">
        <v>1397</v>
      </c>
      <c r="G230" s="288" t="s">
        <v>1456</v>
      </c>
    </row>
    <row r="231" ht="18.75" spans="1:7">
      <c r="A231" s="316">
        <v>2200601</v>
      </c>
      <c r="B231" s="306" t="s">
        <v>1772</v>
      </c>
      <c r="C231" s="311"/>
      <c r="D231" s="311"/>
      <c r="E231" s="301">
        <v>0</v>
      </c>
      <c r="F231" s="302" t="s">
        <v>1397</v>
      </c>
      <c r="G231" s="288" t="s">
        <v>1458</v>
      </c>
    </row>
    <row r="232" ht="18.75" spans="1:7">
      <c r="A232" s="316">
        <v>2200602</v>
      </c>
      <c r="B232" s="306" t="s">
        <v>1773</v>
      </c>
      <c r="C232" s="311"/>
      <c r="D232" s="311"/>
      <c r="E232" s="301">
        <v>0</v>
      </c>
      <c r="F232" s="302" t="s">
        <v>1397</v>
      </c>
      <c r="G232" s="288" t="s">
        <v>1458</v>
      </c>
    </row>
    <row r="233" ht="18.75" spans="1:7">
      <c r="A233" s="317">
        <v>221</v>
      </c>
      <c r="B233" s="299" t="s">
        <v>1774</v>
      </c>
      <c r="C233" s="311">
        <v>0</v>
      </c>
      <c r="D233" s="311">
        <v>0</v>
      </c>
      <c r="E233" s="301">
        <v>0</v>
      </c>
      <c r="F233" s="302" t="s">
        <v>1382</v>
      </c>
      <c r="G233" s="288" t="s">
        <v>1454</v>
      </c>
    </row>
    <row r="234" ht="18.75" spans="1:7">
      <c r="A234" s="316">
        <v>22198</v>
      </c>
      <c r="B234" s="304" t="s">
        <v>1455</v>
      </c>
      <c r="C234" s="311">
        <v>0</v>
      </c>
      <c r="D234" s="311">
        <v>0</v>
      </c>
      <c r="E234" s="301">
        <v>0</v>
      </c>
      <c r="F234" s="302" t="s">
        <v>1397</v>
      </c>
      <c r="G234" s="288" t="s">
        <v>1456</v>
      </c>
    </row>
    <row r="235" ht="18.75" spans="1:7">
      <c r="A235" s="316">
        <v>2219801</v>
      </c>
      <c r="B235" s="306" t="s">
        <v>1775</v>
      </c>
      <c r="C235" s="311"/>
      <c r="D235" s="311"/>
      <c r="E235" s="301">
        <v>0</v>
      </c>
      <c r="F235" s="302" t="s">
        <v>1397</v>
      </c>
      <c r="G235" s="288" t="s">
        <v>1458</v>
      </c>
    </row>
    <row r="236" ht="18.75" spans="1:7">
      <c r="A236" s="316">
        <v>2219899</v>
      </c>
      <c r="B236" s="306" t="s">
        <v>1776</v>
      </c>
      <c r="C236" s="311"/>
      <c r="D236" s="311"/>
      <c r="E236" s="301">
        <v>0</v>
      </c>
      <c r="F236" s="302" t="s">
        <v>1397</v>
      </c>
      <c r="G236" s="288" t="s">
        <v>1458</v>
      </c>
    </row>
    <row r="237" ht="18.75" spans="1:7">
      <c r="A237" s="317">
        <v>222</v>
      </c>
      <c r="B237" s="299" t="s">
        <v>1777</v>
      </c>
      <c r="C237" s="311">
        <v>0</v>
      </c>
      <c r="D237" s="311">
        <v>0</v>
      </c>
      <c r="E237" s="301">
        <v>0</v>
      </c>
      <c r="F237" s="302" t="s">
        <v>1382</v>
      </c>
      <c r="G237" s="288" t="s">
        <v>1454</v>
      </c>
    </row>
    <row r="238" ht="18.75" spans="1:7">
      <c r="A238" s="316">
        <v>22298</v>
      </c>
      <c r="B238" s="304" t="s">
        <v>1455</v>
      </c>
      <c r="C238" s="311">
        <v>0</v>
      </c>
      <c r="D238" s="311">
        <v>0</v>
      </c>
      <c r="E238" s="301">
        <v>0</v>
      </c>
      <c r="F238" s="302" t="s">
        <v>1397</v>
      </c>
      <c r="G238" s="288" t="s">
        <v>1456</v>
      </c>
    </row>
    <row r="239" ht="18.75" spans="1:7">
      <c r="A239" s="316">
        <v>2229801</v>
      </c>
      <c r="B239" s="306" t="s">
        <v>1778</v>
      </c>
      <c r="C239" s="311"/>
      <c r="D239" s="311"/>
      <c r="E239" s="301">
        <v>0</v>
      </c>
      <c r="F239" s="302" t="s">
        <v>1397</v>
      </c>
      <c r="G239" s="288" t="s">
        <v>1458</v>
      </c>
    </row>
    <row r="240" ht="18.75" spans="1:7">
      <c r="A240" s="316">
        <v>2229899</v>
      </c>
      <c r="B240" s="306" t="s">
        <v>1779</v>
      </c>
      <c r="C240" s="311"/>
      <c r="D240" s="311"/>
      <c r="E240" s="301">
        <v>0</v>
      </c>
      <c r="F240" s="302" t="s">
        <v>1397</v>
      </c>
      <c r="G240" s="288" t="s">
        <v>1458</v>
      </c>
    </row>
    <row r="241" ht="18.75" spans="1:7">
      <c r="A241" s="317">
        <v>224</v>
      </c>
      <c r="B241" s="299" t="s">
        <v>1780</v>
      </c>
      <c r="C241" s="311">
        <v>0</v>
      </c>
      <c r="D241" s="311">
        <v>0</v>
      </c>
      <c r="E241" s="301">
        <v>0</v>
      </c>
      <c r="F241" s="302" t="s">
        <v>1382</v>
      </c>
      <c r="G241" s="288" t="s">
        <v>1454</v>
      </c>
    </row>
    <row r="242" ht="18.75" spans="1:7">
      <c r="A242" s="316">
        <v>22498</v>
      </c>
      <c r="B242" s="304" t="s">
        <v>1455</v>
      </c>
      <c r="C242" s="311">
        <v>0</v>
      </c>
      <c r="D242" s="311">
        <v>0</v>
      </c>
      <c r="E242" s="301">
        <v>0</v>
      </c>
      <c r="F242" s="302" t="s">
        <v>1397</v>
      </c>
      <c r="G242" s="288" t="s">
        <v>1456</v>
      </c>
    </row>
    <row r="243" ht="18.75" spans="1:7">
      <c r="A243" s="316">
        <v>2249801</v>
      </c>
      <c r="B243" s="306" t="s">
        <v>1781</v>
      </c>
      <c r="C243" s="311"/>
      <c r="D243" s="311"/>
      <c r="E243" s="301">
        <v>0</v>
      </c>
      <c r="F243" s="302" t="s">
        <v>1397</v>
      </c>
      <c r="G243" s="288" t="s">
        <v>1458</v>
      </c>
    </row>
    <row r="244" ht="18.75" spans="1:7">
      <c r="A244" s="316">
        <v>2249802</v>
      </c>
      <c r="B244" s="306" t="s">
        <v>1782</v>
      </c>
      <c r="C244" s="311"/>
      <c r="D244" s="311"/>
      <c r="E244" s="301">
        <v>0</v>
      </c>
      <c r="F244" s="302" t="s">
        <v>1397</v>
      </c>
      <c r="G244" s="288" t="s">
        <v>1458</v>
      </c>
    </row>
    <row r="245" ht="18.75" spans="1:7">
      <c r="A245" s="316">
        <v>2249899</v>
      </c>
      <c r="B245" s="306" t="s">
        <v>1783</v>
      </c>
      <c r="C245" s="311"/>
      <c r="D245" s="311"/>
      <c r="E245" s="301">
        <v>0</v>
      </c>
      <c r="F245" s="302" t="s">
        <v>1397</v>
      </c>
      <c r="G245" s="288" t="s">
        <v>1458</v>
      </c>
    </row>
    <row r="246" ht="18.75" spans="1:7">
      <c r="A246" s="317">
        <v>229</v>
      </c>
      <c r="B246" s="219" t="s">
        <v>1784</v>
      </c>
      <c r="C246" s="300">
        <v>10012</v>
      </c>
      <c r="D246" s="300">
        <v>12852</v>
      </c>
      <c r="E246" s="301">
        <v>0.284</v>
      </c>
      <c r="F246" s="302" t="s">
        <v>1382</v>
      </c>
      <c r="G246" s="288" t="s">
        <v>1454</v>
      </c>
    </row>
    <row r="247" ht="37.5" spans="1:7">
      <c r="A247" s="308" t="s">
        <v>1785</v>
      </c>
      <c r="B247" s="309" t="s">
        <v>1786</v>
      </c>
      <c r="C247" s="305">
        <v>9516</v>
      </c>
      <c r="D247" s="305">
        <v>11000</v>
      </c>
      <c r="E247" s="313">
        <v>0.156</v>
      </c>
      <c r="F247" s="302" t="s">
        <v>1382</v>
      </c>
      <c r="G247" s="288" t="s">
        <v>1456</v>
      </c>
    </row>
    <row r="248" ht="18.75" spans="1:7">
      <c r="A248" s="308" t="s">
        <v>1787</v>
      </c>
      <c r="B248" s="310" t="s">
        <v>1788</v>
      </c>
      <c r="C248" s="311">
        <v>2016</v>
      </c>
      <c r="D248" s="311"/>
      <c r="E248" s="313">
        <v>-1</v>
      </c>
      <c r="F248" s="302" t="s">
        <v>1382</v>
      </c>
      <c r="G248" s="288" t="s">
        <v>1458</v>
      </c>
    </row>
    <row r="249" ht="37.5" spans="1:7">
      <c r="A249" s="308" t="s">
        <v>1789</v>
      </c>
      <c r="B249" s="310" t="s">
        <v>1790</v>
      </c>
      <c r="C249" s="311">
        <v>0</v>
      </c>
      <c r="D249" s="311">
        <v>11000</v>
      </c>
      <c r="E249" s="313">
        <v>0</v>
      </c>
      <c r="F249" s="302" t="s">
        <v>1382</v>
      </c>
      <c r="G249" s="288" t="s">
        <v>1458</v>
      </c>
    </row>
    <row r="250" ht="18.75" spans="1:7">
      <c r="A250" s="308" t="s">
        <v>1791</v>
      </c>
      <c r="B250" s="310" t="s">
        <v>1792</v>
      </c>
      <c r="C250" s="311">
        <v>7500</v>
      </c>
      <c r="D250" s="311"/>
      <c r="E250" s="313">
        <v>-1</v>
      </c>
      <c r="F250" s="302" t="s">
        <v>1382</v>
      </c>
      <c r="G250" s="288" t="s">
        <v>1458</v>
      </c>
    </row>
    <row r="251" ht="18.75" spans="1:7">
      <c r="A251" s="308" t="s">
        <v>1793</v>
      </c>
      <c r="B251" s="309" t="s">
        <v>1794</v>
      </c>
      <c r="C251" s="305">
        <v>0</v>
      </c>
      <c r="D251" s="305">
        <v>0</v>
      </c>
      <c r="E251" s="301">
        <v>0</v>
      </c>
      <c r="F251" s="302" t="s">
        <v>1397</v>
      </c>
      <c r="G251" s="288" t="s">
        <v>1456</v>
      </c>
    </row>
    <row r="252" ht="18.75" spans="1:7">
      <c r="A252" s="308" t="s">
        <v>1795</v>
      </c>
      <c r="B252" s="310" t="s">
        <v>1796</v>
      </c>
      <c r="C252" s="311">
        <v>0</v>
      </c>
      <c r="D252" s="311"/>
      <c r="E252" s="301">
        <v>0</v>
      </c>
      <c r="F252" s="302" t="s">
        <v>1397</v>
      </c>
      <c r="G252" s="288" t="s">
        <v>1458</v>
      </c>
    </row>
    <row r="253" ht="18.75" spans="1:7">
      <c r="A253" s="308" t="s">
        <v>1797</v>
      </c>
      <c r="B253" s="310" t="s">
        <v>1798</v>
      </c>
      <c r="C253" s="311">
        <v>0</v>
      </c>
      <c r="D253" s="311"/>
      <c r="E253" s="301">
        <v>0</v>
      </c>
      <c r="F253" s="302" t="s">
        <v>1397</v>
      </c>
      <c r="G253" s="288" t="s">
        <v>1458</v>
      </c>
    </row>
    <row r="254" ht="18.75" spans="1:7">
      <c r="A254" s="308" t="s">
        <v>1799</v>
      </c>
      <c r="B254" s="310" t="s">
        <v>1800</v>
      </c>
      <c r="C254" s="311">
        <v>0</v>
      </c>
      <c r="D254" s="311"/>
      <c r="E254" s="301">
        <v>0</v>
      </c>
      <c r="F254" s="302" t="s">
        <v>1397</v>
      </c>
      <c r="G254" s="288" t="s">
        <v>1458</v>
      </c>
    </row>
    <row r="255" ht="18.75" spans="1:7">
      <c r="A255" s="308" t="s">
        <v>1801</v>
      </c>
      <c r="B255" s="310" t="s">
        <v>1802</v>
      </c>
      <c r="C255" s="311">
        <v>0</v>
      </c>
      <c r="D255" s="311"/>
      <c r="E255" s="301">
        <v>0</v>
      </c>
      <c r="F255" s="302" t="s">
        <v>1397</v>
      </c>
      <c r="G255" s="288" t="s">
        <v>1458</v>
      </c>
    </row>
    <row r="256" ht="18.75" spans="1:7">
      <c r="A256" s="308" t="s">
        <v>1803</v>
      </c>
      <c r="B256" s="310" t="s">
        <v>1804</v>
      </c>
      <c r="C256" s="311">
        <v>0</v>
      </c>
      <c r="D256" s="311"/>
      <c r="E256" s="301">
        <v>0</v>
      </c>
      <c r="F256" s="302" t="s">
        <v>1397</v>
      </c>
      <c r="G256" s="288" t="s">
        <v>1458</v>
      </c>
    </row>
    <row r="257" ht="18.75" spans="1:7">
      <c r="A257" s="308" t="s">
        <v>1805</v>
      </c>
      <c r="B257" s="310" t="s">
        <v>1806</v>
      </c>
      <c r="C257" s="311">
        <v>0</v>
      </c>
      <c r="D257" s="311"/>
      <c r="E257" s="301">
        <v>0</v>
      </c>
      <c r="F257" s="302" t="s">
        <v>1397</v>
      </c>
      <c r="G257" s="288" t="s">
        <v>1458</v>
      </c>
    </row>
    <row r="258" ht="18.75" spans="1:7">
      <c r="A258" s="308" t="s">
        <v>1807</v>
      </c>
      <c r="B258" s="310" t="s">
        <v>1808</v>
      </c>
      <c r="C258" s="311">
        <v>0</v>
      </c>
      <c r="D258" s="311"/>
      <c r="E258" s="301">
        <v>0</v>
      </c>
      <c r="F258" s="302" t="s">
        <v>1397</v>
      </c>
      <c r="G258" s="288" t="s">
        <v>1458</v>
      </c>
    </row>
    <row r="259" ht="18.75" spans="1:7">
      <c r="A259" s="308" t="s">
        <v>1809</v>
      </c>
      <c r="B259" s="310" t="s">
        <v>1810</v>
      </c>
      <c r="C259" s="311">
        <v>0</v>
      </c>
      <c r="D259" s="311"/>
      <c r="E259" s="301">
        <v>0</v>
      </c>
      <c r="F259" s="302" t="s">
        <v>1397</v>
      </c>
      <c r="G259" s="288" t="s">
        <v>1458</v>
      </c>
    </row>
    <row r="260" ht="18.75" spans="1:7">
      <c r="A260" s="308">
        <v>22909</v>
      </c>
      <c r="B260" s="309" t="s">
        <v>1811</v>
      </c>
      <c r="C260" s="311">
        <v>0</v>
      </c>
      <c r="D260" s="311">
        <v>0</v>
      </c>
      <c r="E260" s="301">
        <v>0</v>
      </c>
      <c r="F260" s="302" t="s">
        <v>1397</v>
      </c>
      <c r="G260" s="288" t="s">
        <v>1456</v>
      </c>
    </row>
    <row r="261" ht="18.75" spans="1:7">
      <c r="A261" s="308">
        <v>2290901</v>
      </c>
      <c r="B261" s="318" t="s">
        <v>1812</v>
      </c>
      <c r="C261" s="311">
        <v>0</v>
      </c>
      <c r="D261" s="311"/>
      <c r="E261" s="301">
        <v>0</v>
      </c>
      <c r="F261" s="302" t="s">
        <v>1397</v>
      </c>
      <c r="G261" s="288" t="s">
        <v>1458</v>
      </c>
    </row>
    <row r="262" ht="18.75" spans="1:7">
      <c r="A262" s="308">
        <v>22910</v>
      </c>
      <c r="B262" s="304" t="s">
        <v>1813</v>
      </c>
      <c r="C262" s="311">
        <v>0</v>
      </c>
      <c r="D262" s="311">
        <v>0</v>
      </c>
      <c r="E262" s="301">
        <v>0</v>
      </c>
      <c r="F262" s="302" t="s">
        <v>1397</v>
      </c>
      <c r="G262" s="288" t="s">
        <v>1456</v>
      </c>
    </row>
    <row r="263" ht="18.75" spans="1:7">
      <c r="A263" s="308">
        <v>2291001</v>
      </c>
      <c r="B263" s="306" t="s">
        <v>1813</v>
      </c>
      <c r="C263" s="311"/>
      <c r="D263" s="311"/>
      <c r="E263" s="301">
        <v>0</v>
      </c>
      <c r="F263" s="302" t="s">
        <v>1397</v>
      </c>
      <c r="G263" s="288" t="s">
        <v>1458</v>
      </c>
    </row>
    <row r="264" ht="18.75" spans="1:7">
      <c r="A264" s="308" t="s">
        <v>1814</v>
      </c>
      <c r="B264" s="309" t="s">
        <v>1815</v>
      </c>
      <c r="C264" s="300">
        <v>496</v>
      </c>
      <c r="D264" s="300">
        <v>1852</v>
      </c>
      <c r="E264" s="301">
        <v>2.734</v>
      </c>
      <c r="F264" s="302" t="s">
        <v>1382</v>
      </c>
      <c r="G264" s="288" t="s">
        <v>1456</v>
      </c>
    </row>
    <row r="265" ht="18.75" spans="1:7">
      <c r="A265" s="314">
        <v>2296001</v>
      </c>
      <c r="B265" s="310" t="s">
        <v>1816</v>
      </c>
      <c r="C265" s="311">
        <v>0</v>
      </c>
      <c r="D265" s="311"/>
      <c r="E265" s="301">
        <v>0</v>
      </c>
      <c r="F265" s="302" t="s">
        <v>1397</v>
      </c>
      <c r="G265" s="288" t="s">
        <v>1458</v>
      </c>
    </row>
    <row r="266" ht="18.75" spans="1:7">
      <c r="A266" s="308" t="s">
        <v>1817</v>
      </c>
      <c r="B266" s="310" t="s">
        <v>1818</v>
      </c>
      <c r="C266" s="311">
        <v>53</v>
      </c>
      <c r="D266" s="311">
        <v>616</v>
      </c>
      <c r="E266" s="313">
        <v>10.623</v>
      </c>
      <c r="F266" s="302" t="s">
        <v>1382</v>
      </c>
      <c r="G266" s="288" t="s">
        <v>1458</v>
      </c>
    </row>
    <row r="267" ht="18.75" spans="1:7">
      <c r="A267" s="308" t="s">
        <v>1819</v>
      </c>
      <c r="B267" s="310" t="s">
        <v>1820</v>
      </c>
      <c r="C267" s="311">
        <v>32</v>
      </c>
      <c r="D267" s="311">
        <v>96</v>
      </c>
      <c r="E267" s="313">
        <v>2</v>
      </c>
      <c r="F267" s="302" t="s">
        <v>1382</v>
      </c>
      <c r="G267" s="288" t="s">
        <v>1458</v>
      </c>
    </row>
    <row r="268" ht="18.75" spans="1:7">
      <c r="A268" s="308" t="s">
        <v>1821</v>
      </c>
      <c r="B268" s="310" t="s">
        <v>1822</v>
      </c>
      <c r="C268" s="311">
        <v>13</v>
      </c>
      <c r="D268" s="311">
        <v>4</v>
      </c>
      <c r="E268" s="313">
        <v>-0.692</v>
      </c>
      <c r="F268" s="302" t="s">
        <v>1382</v>
      </c>
      <c r="G268" s="288" t="s">
        <v>1458</v>
      </c>
    </row>
    <row r="269" ht="18.75" spans="1:7">
      <c r="A269" s="308" t="s">
        <v>1823</v>
      </c>
      <c r="B269" s="310" t="s">
        <v>1824</v>
      </c>
      <c r="C269" s="311"/>
      <c r="D269" s="311"/>
      <c r="E269" s="313">
        <v>0</v>
      </c>
      <c r="F269" s="302" t="s">
        <v>1397</v>
      </c>
      <c r="G269" s="288" t="s">
        <v>1458</v>
      </c>
    </row>
    <row r="270" ht="18.75" spans="1:7">
      <c r="A270" s="308" t="s">
        <v>1825</v>
      </c>
      <c r="B270" s="310" t="s">
        <v>1826</v>
      </c>
      <c r="C270" s="311">
        <v>129</v>
      </c>
      <c r="D270" s="311">
        <v>249</v>
      </c>
      <c r="E270" s="313">
        <v>0.93</v>
      </c>
      <c r="F270" s="302" t="s">
        <v>1382</v>
      </c>
      <c r="G270" s="288" t="s">
        <v>1458</v>
      </c>
    </row>
    <row r="271" ht="18.75" spans="1:7">
      <c r="A271" s="308" t="s">
        <v>1827</v>
      </c>
      <c r="B271" s="310" t="s">
        <v>1828</v>
      </c>
      <c r="C271" s="311">
        <v>0</v>
      </c>
      <c r="D271" s="311"/>
      <c r="E271" s="313">
        <v>0</v>
      </c>
      <c r="F271" s="302" t="s">
        <v>1397</v>
      </c>
      <c r="G271" s="288" t="s">
        <v>1458</v>
      </c>
    </row>
    <row r="272" ht="37.5" spans="1:7">
      <c r="A272" s="308" t="s">
        <v>1829</v>
      </c>
      <c r="B272" s="310" t="s">
        <v>1830</v>
      </c>
      <c r="C272" s="311">
        <v>0</v>
      </c>
      <c r="D272" s="311"/>
      <c r="E272" s="301">
        <v>0</v>
      </c>
      <c r="F272" s="302" t="s">
        <v>1397</v>
      </c>
      <c r="G272" s="288" t="s">
        <v>1458</v>
      </c>
    </row>
    <row r="273" ht="18.75" spans="1:7">
      <c r="A273" s="308" t="s">
        <v>1831</v>
      </c>
      <c r="B273" s="310" t="s">
        <v>1832</v>
      </c>
      <c r="C273" s="311">
        <v>0</v>
      </c>
      <c r="D273" s="311"/>
      <c r="E273" s="301">
        <v>0</v>
      </c>
      <c r="F273" s="302" t="s">
        <v>1397</v>
      </c>
      <c r="G273" s="288" t="s">
        <v>1458</v>
      </c>
    </row>
    <row r="274" ht="18.75" spans="1:7">
      <c r="A274" s="308" t="s">
        <v>1833</v>
      </c>
      <c r="B274" s="310" t="s">
        <v>1834</v>
      </c>
      <c r="C274" s="311">
        <v>0</v>
      </c>
      <c r="D274" s="311"/>
      <c r="E274" s="301">
        <v>0</v>
      </c>
      <c r="F274" s="302" t="s">
        <v>1397</v>
      </c>
      <c r="G274" s="288" t="s">
        <v>1458</v>
      </c>
    </row>
    <row r="275" ht="18.75" spans="1:7">
      <c r="A275" s="308" t="s">
        <v>1835</v>
      </c>
      <c r="B275" s="310" t="s">
        <v>1836</v>
      </c>
      <c r="C275" s="311">
        <v>269</v>
      </c>
      <c r="D275" s="311">
        <v>887</v>
      </c>
      <c r="E275" s="313">
        <v>2.297</v>
      </c>
      <c r="F275" s="302" t="s">
        <v>1382</v>
      </c>
      <c r="G275" s="288" t="s">
        <v>1458</v>
      </c>
    </row>
    <row r="276" ht="18.75" spans="1:7">
      <c r="A276" s="308">
        <v>22998</v>
      </c>
      <c r="B276" s="309" t="s">
        <v>1837</v>
      </c>
      <c r="C276" s="311">
        <v>0</v>
      </c>
      <c r="D276" s="311">
        <v>0</v>
      </c>
      <c r="E276" s="301">
        <v>0</v>
      </c>
      <c r="F276" s="302" t="s">
        <v>1397</v>
      </c>
      <c r="G276" s="288" t="s">
        <v>1456</v>
      </c>
    </row>
    <row r="277" ht="18.75" spans="1:7">
      <c r="A277" s="308">
        <v>2299899</v>
      </c>
      <c r="B277" s="310" t="s">
        <v>1154</v>
      </c>
      <c r="C277" s="311"/>
      <c r="D277" s="311"/>
      <c r="E277" s="301">
        <v>0</v>
      </c>
      <c r="F277" s="302" t="s">
        <v>1397</v>
      </c>
      <c r="G277" s="288" t="s">
        <v>1458</v>
      </c>
    </row>
    <row r="278" ht="18.75" spans="1:7">
      <c r="A278" s="307" t="s">
        <v>113</v>
      </c>
      <c r="B278" s="219" t="s">
        <v>1838</v>
      </c>
      <c r="C278" s="300">
        <v>2877</v>
      </c>
      <c r="D278" s="300">
        <v>4502</v>
      </c>
      <c r="E278" s="301">
        <v>0.565</v>
      </c>
      <c r="F278" s="302" t="s">
        <v>1382</v>
      </c>
      <c r="G278" s="288" t="s">
        <v>1454</v>
      </c>
    </row>
    <row r="279" ht="18.75" spans="1:7">
      <c r="A279" s="308">
        <v>23204</v>
      </c>
      <c r="B279" s="309" t="s">
        <v>1839</v>
      </c>
      <c r="C279" s="305">
        <v>2877</v>
      </c>
      <c r="D279" s="305">
        <v>4502</v>
      </c>
      <c r="E279" s="313">
        <v>0.565</v>
      </c>
      <c r="F279" s="302" t="s">
        <v>1382</v>
      </c>
      <c r="G279" s="288" t="s">
        <v>1456</v>
      </c>
    </row>
    <row r="280" ht="37.5" spans="1:7">
      <c r="A280" s="308" t="s">
        <v>1840</v>
      </c>
      <c r="B280" s="310" t="s">
        <v>1841</v>
      </c>
      <c r="C280" s="311">
        <v>0</v>
      </c>
      <c r="D280" s="311"/>
      <c r="E280" s="301">
        <v>0</v>
      </c>
      <c r="F280" s="302" t="s">
        <v>1397</v>
      </c>
      <c r="G280" s="288" t="s">
        <v>1458</v>
      </c>
    </row>
    <row r="281" ht="18.75" spans="1:7">
      <c r="A281" s="308" t="s">
        <v>1842</v>
      </c>
      <c r="B281" s="310" t="s">
        <v>1843</v>
      </c>
      <c r="C281" s="311">
        <v>0</v>
      </c>
      <c r="D281" s="311"/>
      <c r="E281" s="301">
        <v>0</v>
      </c>
      <c r="F281" s="302" t="s">
        <v>1397</v>
      </c>
      <c r="G281" s="288" t="s">
        <v>1458</v>
      </c>
    </row>
    <row r="282" ht="18.75" spans="1:7">
      <c r="A282" s="308" t="s">
        <v>1844</v>
      </c>
      <c r="B282" s="310" t="s">
        <v>1845</v>
      </c>
      <c r="C282" s="311">
        <v>0</v>
      </c>
      <c r="D282" s="311"/>
      <c r="E282" s="301">
        <v>0</v>
      </c>
      <c r="F282" s="302" t="s">
        <v>1397</v>
      </c>
      <c r="G282" s="288" t="s">
        <v>1458</v>
      </c>
    </row>
    <row r="283" ht="18.75" spans="1:7">
      <c r="A283" s="308" t="s">
        <v>1846</v>
      </c>
      <c r="B283" s="310" t="s">
        <v>1847</v>
      </c>
      <c r="C283" s="311">
        <v>124</v>
      </c>
      <c r="D283" s="311">
        <v>174</v>
      </c>
      <c r="E283" s="313">
        <v>0.403</v>
      </c>
      <c r="F283" s="302" t="s">
        <v>1382</v>
      </c>
      <c r="G283" s="288" t="s">
        <v>1458</v>
      </c>
    </row>
    <row r="284" ht="18.75" spans="1:7">
      <c r="A284" s="308" t="s">
        <v>1848</v>
      </c>
      <c r="B284" s="310" t="s">
        <v>1849</v>
      </c>
      <c r="C284" s="311">
        <v>0</v>
      </c>
      <c r="D284" s="311"/>
      <c r="E284" s="301">
        <v>0</v>
      </c>
      <c r="F284" s="302" t="s">
        <v>1397</v>
      </c>
      <c r="G284" s="288" t="s">
        <v>1458</v>
      </c>
    </row>
    <row r="285" ht="18.75" spans="1:7">
      <c r="A285" s="308" t="s">
        <v>1850</v>
      </c>
      <c r="B285" s="310" t="s">
        <v>1851</v>
      </c>
      <c r="C285" s="311">
        <v>0</v>
      </c>
      <c r="D285" s="311"/>
      <c r="E285" s="301">
        <v>0</v>
      </c>
      <c r="F285" s="302" t="s">
        <v>1397</v>
      </c>
      <c r="G285" s="288" t="s">
        <v>1458</v>
      </c>
    </row>
    <row r="286" ht="18.75" spans="1:7">
      <c r="A286" s="308" t="s">
        <v>1852</v>
      </c>
      <c r="B286" s="310" t="s">
        <v>1853</v>
      </c>
      <c r="C286" s="311">
        <v>0</v>
      </c>
      <c r="D286" s="311"/>
      <c r="E286" s="301">
        <v>0</v>
      </c>
      <c r="F286" s="302" t="s">
        <v>1397</v>
      </c>
      <c r="G286" s="288" t="s">
        <v>1458</v>
      </c>
    </row>
    <row r="287" ht="18.75" spans="1:7">
      <c r="A287" s="308" t="s">
        <v>1854</v>
      </c>
      <c r="B287" s="310" t="s">
        <v>1855</v>
      </c>
      <c r="C287" s="311">
        <v>0</v>
      </c>
      <c r="D287" s="311"/>
      <c r="E287" s="301">
        <v>0</v>
      </c>
      <c r="F287" s="302" t="s">
        <v>1397</v>
      </c>
      <c r="G287" s="288" t="s">
        <v>1458</v>
      </c>
    </row>
    <row r="288" ht="18.75" spans="1:7">
      <c r="A288" s="308" t="s">
        <v>1856</v>
      </c>
      <c r="B288" s="310" t="s">
        <v>1857</v>
      </c>
      <c r="C288" s="311">
        <v>0</v>
      </c>
      <c r="D288" s="311"/>
      <c r="E288" s="301">
        <v>0</v>
      </c>
      <c r="F288" s="302" t="s">
        <v>1397</v>
      </c>
      <c r="G288" s="288" t="s">
        <v>1458</v>
      </c>
    </row>
    <row r="289" ht="18.75" spans="1:7">
      <c r="A289" s="308" t="s">
        <v>1858</v>
      </c>
      <c r="B289" s="310" t="s">
        <v>1859</v>
      </c>
      <c r="C289" s="311">
        <v>0</v>
      </c>
      <c r="D289" s="311"/>
      <c r="E289" s="301">
        <v>0</v>
      </c>
      <c r="F289" s="302" t="s">
        <v>1397</v>
      </c>
      <c r="G289" s="288" t="s">
        <v>1458</v>
      </c>
    </row>
    <row r="290" ht="18.75" spans="1:7">
      <c r="A290" s="308" t="s">
        <v>1860</v>
      </c>
      <c r="B290" s="310" t="s">
        <v>1861</v>
      </c>
      <c r="C290" s="311">
        <v>0</v>
      </c>
      <c r="D290" s="311"/>
      <c r="E290" s="301">
        <v>0</v>
      </c>
      <c r="F290" s="302" t="s">
        <v>1397</v>
      </c>
      <c r="G290" s="288" t="s">
        <v>1458</v>
      </c>
    </row>
    <row r="291" ht="18.75" spans="1:7">
      <c r="A291" s="308" t="s">
        <v>1862</v>
      </c>
      <c r="B291" s="310" t="s">
        <v>1863</v>
      </c>
      <c r="C291" s="311">
        <v>0</v>
      </c>
      <c r="D291" s="311"/>
      <c r="E291" s="301">
        <v>0</v>
      </c>
      <c r="F291" s="302" t="s">
        <v>1397</v>
      </c>
      <c r="G291" s="288" t="s">
        <v>1458</v>
      </c>
    </row>
    <row r="292" ht="18.75" spans="1:7">
      <c r="A292" s="308" t="s">
        <v>1864</v>
      </c>
      <c r="B292" s="310" t="s">
        <v>1865</v>
      </c>
      <c r="C292" s="311">
        <v>0</v>
      </c>
      <c r="D292" s="311">
        <v>622</v>
      </c>
      <c r="E292" s="301">
        <v>0</v>
      </c>
      <c r="F292" s="302" t="s">
        <v>1382</v>
      </c>
      <c r="G292" s="288" t="s">
        <v>1458</v>
      </c>
    </row>
    <row r="293" ht="18.75" spans="1:7">
      <c r="A293" s="308" t="s">
        <v>1866</v>
      </c>
      <c r="B293" s="310" t="s">
        <v>1867</v>
      </c>
      <c r="C293" s="311">
        <v>694</v>
      </c>
      <c r="D293" s="311">
        <v>694</v>
      </c>
      <c r="E293" s="301">
        <v>0</v>
      </c>
      <c r="F293" s="302" t="s">
        <v>1382</v>
      </c>
      <c r="G293" s="288" t="s">
        <v>1458</v>
      </c>
    </row>
    <row r="294" ht="18.75" spans="1:7">
      <c r="A294" s="308" t="s">
        <v>1868</v>
      </c>
      <c r="B294" s="310" t="s">
        <v>1869</v>
      </c>
      <c r="C294" s="311">
        <v>2059</v>
      </c>
      <c r="D294" s="311">
        <v>2430</v>
      </c>
      <c r="E294" s="313">
        <v>0.18</v>
      </c>
      <c r="F294" s="302" t="s">
        <v>1382</v>
      </c>
      <c r="G294" s="288" t="s">
        <v>1458</v>
      </c>
    </row>
    <row r="295" ht="18.75" spans="1:7">
      <c r="A295" s="308" t="s">
        <v>1870</v>
      </c>
      <c r="B295" s="310" t="s">
        <v>1871</v>
      </c>
      <c r="C295" s="311">
        <v>0</v>
      </c>
      <c r="D295" s="311">
        <v>582</v>
      </c>
      <c r="E295" s="301">
        <v>0</v>
      </c>
      <c r="F295" s="302" t="s">
        <v>1382</v>
      </c>
      <c r="G295" s="288" t="s">
        <v>1458</v>
      </c>
    </row>
    <row r="296" ht="18.75" spans="1:7">
      <c r="A296" s="307" t="s">
        <v>115</v>
      </c>
      <c r="B296" s="219" t="s">
        <v>1872</v>
      </c>
      <c r="C296" s="300">
        <v>76</v>
      </c>
      <c r="D296" s="300">
        <v>49</v>
      </c>
      <c r="E296" s="301">
        <v>-0.355</v>
      </c>
      <c r="F296" s="302" t="s">
        <v>1382</v>
      </c>
      <c r="G296" s="288" t="s">
        <v>1454</v>
      </c>
    </row>
    <row r="297" ht="18.75" spans="1:7">
      <c r="A297" s="314">
        <v>23304</v>
      </c>
      <c r="B297" s="309" t="s">
        <v>1873</v>
      </c>
      <c r="C297" s="305">
        <v>76</v>
      </c>
      <c r="D297" s="305">
        <v>49</v>
      </c>
      <c r="E297" s="313">
        <v>-0.355</v>
      </c>
      <c r="F297" s="302" t="s">
        <v>1382</v>
      </c>
      <c r="G297" s="288" t="s">
        <v>1456</v>
      </c>
    </row>
    <row r="298" ht="37.5" spans="1:7">
      <c r="A298" s="308" t="s">
        <v>1874</v>
      </c>
      <c r="B298" s="310" t="s">
        <v>1875</v>
      </c>
      <c r="C298" s="311">
        <v>0</v>
      </c>
      <c r="D298" s="311"/>
      <c r="E298" s="313">
        <v>0</v>
      </c>
      <c r="F298" s="302" t="s">
        <v>1397</v>
      </c>
      <c r="G298" s="288" t="s">
        <v>1458</v>
      </c>
    </row>
    <row r="299" ht="18.75" spans="1:7">
      <c r="A299" s="308" t="s">
        <v>1876</v>
      </c>
      <c r="B299" s="310" t="s">
        <v>1877</v>
      </c>
      <c r="C299" s="311">
        <v>0</v>
      </c>
      <c r="D299" s="311"/>
      <c r="E299" s="313">
        <v>0</v>
      </c>
      <c r="F299" s="302" t="s">
        <v>1397</v>
      </c>
      <c r="G299" s="288" t="s">
        <v>1458</v>
      </c>
    </row>
    <row r="300" ht="18.75" spans="1:7">
      <c r="A300" s="308" t="s">
        <v>1878</v>
      </c>
      <c r="B300" s="310" t="s">
        <v>1879</v>
      </c>
      <c r="C300" s="311">
        <v>1</v>
      </c>
      <c r="D300" s="311"/>
      <c r="E300" s="313">
        <v>-1</v>
      </c>
      <c r="F300" s="302" t="s">
        <v>1382</v>
      </c>
      <c r="G300" s="288" t="s">
        <v>1458</v>
      </c>
    </row>
    <row r="301" ht="18.75" spans="1:7">
      <c r="A301" s="308" t="s">
        <v>1880</v>
      </c>
      <c r="B301" s="310" t="s">
        <v>1881</v>
      </c>
      <c r="C301" s="311">
        <v>0</v>
      </c>
      <c r="D301" s="311"/>
      <c r="E301" s="301">
        <v>0</v>
      </c>
      <c r="F301" s="302" t="s">
        <v>1397</v>
      </c>
      <c r="G301" s="288" t="s">
        <v>1458</v>
      </c>
    </row>
    <row r="302" ht="18.75" spans="1:7">
      <c r="A302" s="308" t="s">
        <v>1882</v>
      </c>
      <c r="B302" s="310" t="s">
        <v>1883</v>
      </c>
      <c r="C302" s="311">
        <v>0</v>
      </c>
      <c r="D302" s="311"/>
      <c r="E302" s="301">
        <v>0</v>
      </c>
      <c r="F302" s="302" t="s">
        <v>1397</v>
      </c>
      <c r="G302" s="288" t="s">
        <v>1458</v>
      </c>
    </row>
    <row r="303" ht="18.75" spans="1:7">
      <c r="A303" s="308" t="s">
        <v>1884</v>
      </c>
      <c r="B303" s="310" t="s">
        <v>1885</v>
      </c>
      <c r="C303" s="311">
        <v>0</v>
      </c>
      <c r="D303" s="311"/>
      <c r="E303" s="301">
        <v>0</v>
      </c>
      <c r="F303" s="302" t="s">
        <v>1397</v>
      </c>
      <c r="G303" s="288" t="s">
        <v>1458</v>
      </c>
    </row>
    <row r="304" ht="18.75" spans="1:7">
      <c r="A304" s="308" t="s">
        <v>1886</v>
      </c>
      <c r="B304" s="310" t="s">
        <v>1887</v>
      </c>
      <c r="C304" s="311">
        <v>0</v>
      </c>
      <c r="D304" s="311"/>
      <c r="E304" s="301">
        <v>0</v>
      </c>
      <c r="F304" s="302" t="s">
        <v>1397</v>
      </c>
      <c r="G304" s="288" t="s">
        <v>1458</v>
      </c>
    </row>
    <row r="305" ht="18.75" spans="1:7">
      <c r="A305" s="308" t="s">
        <v>1888</v>
      </c>
      <c r="B305" s="310" t="s">
        <v>1889</v>
      </c>
      <c r="C305" s="311">
        <v>0</v>
      </c>
      <c r="D305" s="311"/>
      <c r="E305" s="301">
        <v>0</v>
      </c>
      <c r="F305" s="302" t="s">
        <v>1397</v>
      </c>
      <c r="G305" s="288" t="s">
        <v>1458</v>
      </c>
    </row>
    <row r="306" ht="18.75" spans="1:7">
      <c r="A306" s="308" t="s">
        <v>1890</v>
      </c>
      <c r="B306" s="310" t="s">
        <v>1891</v>
      </c>
      <c r="C306" s="311">
        <v>0</v>
      </c>
      <c r="D306" s="311"/>
      <c r="E306" s="301">
        <v>0</v>
      </c>
      <c r="F306" s="302" t="s">
        <v>1397</v>
      </c>
      <c r="G306" s="288" t="s">
        <v>1458</v>
      </c>
    </row>
    <row r="307" ht="18.75" spans="1:7">
      <c r="A307" s="308" t="s">
        <v>1892</v>
      </c>
      <c r="B307" s="310" t="s">
        <v>1893</v>
      </c>
      <c r="C307" s="311">
        <v>0</v>
      </c>
      <c r="D307" s="311"/>
      <c r="E307" s="301">
        <v>0</v>
      </c>
      <c r="F307" s="302" t="s">
        <v>1397</v>
      </c>
      <c r="G307" s="288" t="s">
        <v>1458</v>
      </c>
    </row>
    <row r="308" ht="18.75" spans="1:7">
      <c r="A308" s="308" t="s">
        <v>1894</v>
      </c>
      <c r="B308" s="310" t="s">
        <v>1895</v>
      </c>
      <c r="C308" s="311">
        <v>0</v>
      </c>
      <c r="D308" s="311"/>
      <c r="E308" s="301">
        <v>0</v>
      </c>
      <c r="F308" s="302" t="s">
        <v>1397</v>
      </c>
      <c r="G308" s="288" t="s">
        <v>1458</v>
      </c>
    </row>
    <row r="309" ht="18.75" spans="1:7">
      <c r="A309" s="308" t="s">
        <v>1896</v>
      </c>
      <c r="B309" s="310" t="s">
        <v>1897</v>
      </c>
      <c r="C309" s="311">
        <v>27</v>
      </c>
      <c r="D309" s="311"/>
      <c r="E309" s="313">
        <v>-1</v>
      </c>
      <c r="F309" s="302" t="s">
        <v>1382</v>
      </c>
      <c r="G309" s="288" t="s">
        <v>1458</v>
      </c>
    </row>
    <row r="310" ht="18.75" spans="1:7">
      <c r="A310" s="308" t="s">
        <v>1898</v>
      </c>
      <c r="B310" s="310" t="s">
        <v>1899</v>
      </c>
      <c r="C310" s="311"/>
      <c r="D310" s="311"/>
      <c r="E310" s="313">
        <v>0</v>
      </c>
      <c r="F310" s="302" t="s">
        <v>1397</v>
      </c>
      <c r="G310" s="288" t="s">
        <v>1458</v>
      </c>
    </row>
    <row r="311" ht="37.5" spans="1:7">
      <c r="A311" s="308" t="s">
        <v>1900</v>
      </c>
      <c r="B311" s="310" t="s">
        <v>1901</v>
      </c>
      <c r="C311" s="311">
        <v>12</v>
      </c>
      <c r="D311" s="311">
        <v>24</v>
      </c>
      <c r="E311" s="313">
        <v>1</v>
      </c>
      <c r="F311" s="302" t="s">
        <v>1382</v>
      </c>
      <c r="G311" s="288" t="s">
        <v>1458</v>
      </c>
    </row>
    <row r="312" ht="18.75" spans="1:7">
      <c r="A312" s="308" t="s">
        <v>1902</v>
      </c>
      <c r="B312" s="310" t="s">
        <v>1903</v>
      </c>
      <c r="C312" s="311">
        <v>36</v>
      </c>
      <c r="D312" s="311">
        <v>25</v>
      </c>
      <c r="E312" s="313">
        <v>-0.306</v>
      </c>
      <c r="F312" s="302" t="s">
        <v>1382</v>
      </c>
      <c r="G312" s="288" t="s">
        <v>1458</v>
      </c>
    </row>
    <row r="313" ht="18.75" spans="1:7">
      <c r="A313" s="319" t="s">
        <v>1904</v>
      </c>
      <c r="B313" s="219" t="s">
        <v>1905</v>
      </c>
      <c r="C313" s="300">
        <v>0</v>
      </c>
      <c r="D313" s="300">
        <v>0</v>
      </c>
      <c r="E313" s="301">
        <v>0</v>
      </c>
      <c r="F313" s="302" t="s">
        <v>1382</v>
      </c>
      <c r="G313" s="288" t="s">
        <v>1454</v>
      </c>
    </row>
    <row r="314" ht="18.75" spans="1:7">
      <c r="A314" s="314" t="s">
        <v>1906</v>
      </c>
      <c r="B314" s="309" t="s">
        <v>1907</v>
      </c>
      <c r="C314" s="305">
        <v>0</v>
      </c>
      <c r="D314" s="305">
        <v>0</v>
      </c>
      <c r="E314" s="301">
        <v>0</v>
      </c>
      <c r="F314" s="302" t="s">
        <v>1397</v>
      </c>
      <c r="G314" s="288" t="s">
        <v>1456</v>
      </c>
    </row>
    <row r="315" ht="18.75" spans="1:7">
      <c r="A315" s="314" t="s">
        <v>1908</v>
      </c>
      <c r="B315" s="310" t="s">
        <v>1909</v>
      </c>
      <c r="C315" s="311">
        <v>0</v>
      </c>
      <c r="D315" s="311"/>
      <c r="E315" s="301">
        <v>0</v>
      </c>
      <c r="F315" s="302" t="s">
        <v>1397</v>
      </c>
      <c r="G315" s="288" t="s">
        <v>1458</v>
      </c>
    </row>
    <row r="316" ht="18.75" spans="1:7">
      <c r="A316" s="314" t="s">
        <v>1910</v>
      </c>
      <c r="B316" s="310" t="s">
        <v>1911</v>
      </c>
      <c r="C316" s="311">
        <v>0</v>
      </c>
      <c r="D316" s="311"/>
      <c r="E316" s="301">
        <v>0</v>
      </c>
      <c r="F316" s="302" t="s">
        <v>1397</v>
      </c>
      <c r="G316" s="288" t="s">
        <v>1458</v>
      </c>
    </row>
    <row r="317" ht="18.75" spans="1:7">
      <c r="A317" s="314" t="s">
        <v>1912</v>
      </c>
      <c r="B317" s="310" t="s">
        <v>1913</v>
      </c>
      <c r="C317" s="311">
        <v>0</v>
      </c>
      <c r="D317" s="311"/>
      <c r="E317" s="301">
        <v>0</v>
      </c>
      <c r="F317" s="302" t="s">
        <v>1397</v>
      </c>
      <c r="G317" s="288" t="s">
        <v>1458</v>
      </c>
    </row>
    <row r="318" ht="18.75" spans="1:7">
      <c r="A318" s="314" t="s">
        <v>1914</v>
      </c>
      <c r="B318" s="310" t="s">
        <v>1915</v>
      </c>
      <c r="C318" s="311">
        <v>0</v>
      </c>
      <c r="D318" s="311"/>
      <c r="E318" s="301">
        <v>0</v>
      </c>
      <c r="F318" s="302" t="s">
        <v>1397</v>
      </c>
      <c r="G318" s="288" t="s">
        <v>1458</v>
      </c>
    </row>
    <row r="319" ht="18.75" spans="1:7">
      <c r="A319" s="314" t="s">
        <v>1916</v>
      </c>
      <c r="B319" s="310" t="s">
        <v>1917</v>
      </c>
      <c r="C319" s="311">
        <v>0</v>
      </c>
      <c r="D319" s="311"/>
      <c r="E319" s="301">
        <v>0</v>
      </c>
      <c r="F319" s="302" t="s">
        <v>1397</v>
      </c>
      <c r="G319" s="288" t="s">
        <v>1458</v>
      </c>
    </row>
    <row r="320" ht="18.75" spans="1:7">
      <c r="A320" s="314" t="s">
        <v>1918</v>
      </c>
      <c r="B320" s="310" t="s">
        <v>1919</v>
      </c>
      <c r="C320" s="311">
        <v>0</v>
      </c>
      <c r="D320" s="311"/>
      <c r="E320" s="301">
        <v>0</v>
      </c>
      <c r="F320" s="302" t="s">
        <v>1397</v>
      </c>
      <c r="G320" s="288" t="s">
        <v>1458</v>
      </c>
    </row>
    <row r="321" ht="18.75" spans="1:7">
      <c r="A321" s="314" t="s">
        <v>1920</v>
      </c>
      <c r="B321" s="310" t="s">
        <v>1921</v>
      </c>
      <c r="C321" s="311">
        <v>0</v>
      </c>
      <c r="D321" s="311"/>
      <c r="E321" s="301">
        <v>0</v>
      </c>
      <c r="F321" s="302" t="s">
        <v>1397</v>
      </c>
      <c r="G321" s="288" t="s">
        <v>1458</v>
      </c>
    </row>
    <row r="322" ht="18.75" spans="1:7">
      <c r="A322" s="314" t="s">
        <v>1922</v>
      </c>
      <c r="B322" s="310" t="s">
        <v>1923</v>
      </c>
      <c r="C322" s="311">
        <v>0</v>
      </c>
      <c r="D322" s="311"/>
      <c r="E322" s="301">
        <v>0</v>
      </c>
      <c r="F322" s="302" t="s">
        <v>1397</v>
      </c>
      <c r="G322" s="288" t="s">
        <v>1458</v>
      </c>
    </row>
    <row r="323" ht="18.75" spans="1:7">
      <c r="A323" s="314" t="s">
        <v>1924</v>
      </c>
      <c r="B323" s="310" t="s">
        <v>1925</v>
      </c>
      <c r="C323" s="311">
        <v>0</v>
      </c>
      <c r="D323" s="311"/>
      <c r="E323" s="301">
        <v>0</v>
      </c>
      <c r="F323" s="302" t="s">
        <v>1397</v>
      </c>
      <c r="G323" s="288" t="s">
        <v>1458</v>
      </c>
    </row>
    <row r="324" ht="18.75" spans="1:7">
      <c r="A324" s="314" t="s">
        <v>1926</v>
      </c>
      <c r="B324" s="310" t="s">
        <v>1927</v>
      </c>
      <c r="C324" s="311">
        <v>0</v>
      </c>
      <c r="D324" s="311"/>
      <c r="E324" s="301">
        <v>0</v>
      </c>
      <c r="F324" s="302" t="s">
        <v>1397</v>
      </c>
      <c r="G324" s="288" t="s">
        <v>1458</v>
      </c>
    </row>
    <row r="325" ht="18.75" spans="1:7">
      <c r="A325" s="314" t="s">
        <v>1928</v>
      </c>
      <c r="B325" s="310" t="s">
        <v>1929</v>
      </c>
      <c r="C325" s="311">
        <v>0</v>
      </c>
      <c r="D325" s="311"/>
      <c r="E325" s="301">
        <v>0</v>
      </c>
      <c r="F325" s="302" t="s">
        <v>1397</v>
      </c>
      <c r="G325" s="288" t="s">
        <v>1458</v>
      </c>
    </row>
    <row r="326" ht="18.75" spans="1:7">
      <c r="A326" s="314" t="s">
        <v>1930</v>
      </c>
      <c r="B326" s="310" t="s">
        <v>1931</v>
      </c>
      <c r="C326" s="311">
        <v>0</v>
      </c>
      <c r="D326" s="311"/>
      <c r="E326" s="301">
        <v>0</v>
      </c>
      <c r="F326" s="302" t="s">
        <v>1397</v>
      </c>
      <c r="G326" s="288" t="s">
        <v>1458</v>
      </c>
    </row>
    <row r="327" ht="18.75" spans="1:7">
      <c r="A327" s="314" t="s">
        <v>1932</v>
      </c>
      <c r="B327" s="309" t="s">
        <v>1933</v>
      </c>
      <c r="C327" s="305">
        <v>0</v>
      </c>
      <c r="D327" s="305">
        <v>0</v>
      </c>
      <c r="E327" s="301">
        <v>0</v>
      </c>
      <c r="F327" s="302" t="s">
        <v>1397</v>
      </c>
      <c r="G327" s="288" t="s">
        <v>1456</v>
      </c>
    </row>
    <row r="328" ht="18.75" spans="1:7">
      <c r="A328" s="314" t="s">
        <v>1934</v>
      </c>
      <c r="B328" s="310" t="s">
        <v>1108</v>
      </c>
      <c r="C328" s="311">
        <v>0</v>
      </c>
      <c r="D328" s="311"/>
      <c r="E328" s="301">
        <v>0</v>
      </c>
      <c r="F328" s="302" t="s">
        <v>1397</v>
      </c>
      <c r="G328" s="288" t="s">
        <v>1458</v>
      </c>
    </row>
    <row r="329" ht="18.75" spans="1:7">
      <c r="A329" s="314" t="s">
        <v>1935</v>
      </c>
      <c r="B329" s="310" t="s">
        <v>1146</v>
      </c>
      <c r="C329" s="311">
        <v>0</v>
      </c>
      <c r="D329" s="311"/>
      <c r="E329" s="301">
        <v>0</v>
      </c>
      <c r="F329" s="302" t="s">
        <v>1397</v>
      </c>
      <c r="G329" s="288" t="s">
        <v>1458</v>
      </c>
    </row>
    <row r="330" ht="18.75" spans="1:7">
      <c r="A330" s="314" t="s">
        <v>1936</v>
      </c>
      <c r="B330" s="310" t="s">
        <v>1937</v>
      </c>
      <c r="C330" s="311">
        <v>0</v>
      </c>
      <c r="D330" s="311"/>
      <c r="E330" s="301">
        <v>0</v>
      </c>
      <c r="F330" s="302" t="s">
        <v>1397</v>
      </c>
      <c r="G330" s="288" t="s">
        <v>1458</v>
      </c>
    </row>
    <row r="331" ht="18.75" spans="1:7">
      <c r="A331" s="314" t="s">
        <v>1938</v>
      </c>
      <c r="B331" s="310" t="s">
        <v>1939</v>
      </c>
      <c r="C331" s="311">
        <v>0</v>
      </c>
      <c r="D331" s="311"/>
      <c r="E331" s="301">
        <v>0</v>
      </c>
      <c r="F331" s="302" t="s">
        <v>1397</v>
      </c>
      <c r="G331" s="288" t="s">
        <v>1458</v>
      </c>
    </row>
    <row r="332" ht="18.75" spans="1:7">
      <c r="A332" s="314" t="s">
        <v>1940</v>
      </c>
      <c r="B332" s="310" t="s">
        <v>1941</v>
      </c>
      <c r="C332" s="311">
        <v>0</v>
      </c>
      <c r="D332" s="311"/>
      <c r="E332" s="301">
        <v>0</v>
      </c>
      <c r="F332" s="302" t="s">
        <v>1397</v>
      </c>
      <c r="G332" s="288" t="s">
        <v>1458</v>
      </c>
    </row>
    <row r="333" ht="18.75" spans="1:7">
      <c r="A333" s="314" t="s">
        <v>1942</v>
      </c>
      <c r="B333" s="310" t="s">
        <v>1943</v>
      </c>
      <c r="C333" s="311">
        <v>0</v>
      </c>
      <c r="D333" s="311"/>
      <c r="E333" s="301">
        <v>0</v>
      </c>
      <c r="F333" s="302" t="s">
        <v>1397</v>
      </c>
      <c r="G333" s="288" t="s">
        <v>1458</v>
      </c>
    </row>
    <row r="334" ht="18.75" spans="1:6">
      <c r="A334" s="307"/>
      <c r="B334" s="219"/>
      <c r="C334" s="305"/>
      <c r="D334" s="305"/>
      <c r="E334" s="301">
        <v>0</v>
      </c>
      <c r="F334" s="302" t="s">
        <v>1382</v>
      </c>
    </row>
    <row r="335" ht="28" customHeight="1" spans="1:6">
      <c r="A335" s="320"/>
      <c r="B335" s="321" t="s">
        <v>1944</v>
      </c>
      <c r="C335" s="300">
        <v>42413</v>
      </c>
      <c r="D335" s="300">
        <v>24126</v>
      </c>
      <c r="E335" s="301">
        <v>-0.431</v>
      </c>
      <c r="F335" s="302" t="s">
        <v>1382</v>
      </c>
    </row>
    <row r="336" ht="37" customHeight="1" spans="1:6">
      <c r="A336" s="322" t="s">
        <v>1945</v>
      </c>
      <c r="B336" s="323" t="s">
        <v>120</v>
      </c>
      <c r="C336" s="300">
        <v>1390</v>
      </c>
      <c r="D336" s="300">
        <v>2900</v>
      </c>
      <c r="E336" s="301">
        <v>-0.828</v>
      </c>
      <c r="F336" s="302" t="s">
        <v>1382</v>
      </c>
    </row>
    <row r="337" ht="34" customHeight="1" spans="1:6">
      <c r="A337" s="322" t="s">
        <v>1946</v>
      </c>
      <c r="B337" s="324" t="s">
        <v>1947</v>
      </c>
      <c r="C337" s="315">
        <v>0</v>
      </c>
      <c r="D337" s="315">
        <v>0</v>
      </c>
      <c r="E337" s="301">
        <v>0</v>
      </c>
      <c r="F337" s="302" t="s">
        <v>1397</v>
      </c>
    </row>
    <row r="338" ht="18.75" spans="1:6">
      <c r="A338" s="325" t="s">
        <v>1948</v>
      </c>
      <c r="B338" s="310" t="s">
        <v>1949</v>
      </c>
      <c r="C338" s="311">
        <v>0</v>
      </c>
      <c r="D338" s="311"/>
      <c r="E338" s="301">
        <v>0</v>
      </c>
      <c r="F338" s="302" t="s">
        <v>1397</v>
      </c>
    </row>
    <row r="339" ht="18.75" spans="1:6">
      <c r="A339" s="325" t="s">
        <v>1950</v>
      </c>
      <c r="B339" s="310" t="s">
        <v>1437</v>
      </c>
      <c r="C339" s="311">
        <v>0</v>
      </c>
      <c r="D339" s="311"/>
      <c r="E339" s="301">
        <v>0</v>
      </c>
      <c r="F339" s="302" t="s">
        <v>1397</v>
      </c>
    </row>
    <row r="340" ht="18.75" spans="1:6">
      <c r="A340" s="325" t="s">
        <v>1951</v>
      </c>
      <c r="B340" s="310" t="s">
        <v>1149</v>
      </c>
      <c r="C340" s="311">
        <v>0</v>
      </c>
      <c r="D340" s="311"/>
      <c r="E340" s="301">
        <v>0</v>
      </c>
      <c r="F340" s="302" t="s">
        <v>1397</v>
      </c>
    </row>
    <row r="341" ht="18.75" spans="1:6">
      <c r="A341" s="325" t="s">
        <v>1952</v>
      </c>
      <c r="B341" s="310" t="s">
        <v>1438</v>
      </c>
      <c r="C341" s="311">
        <v>0</v>
      </c>
      <c r="D341" s="311"/>
      <c r="E341" s="301">
        <v>0</v>
      </c>
      <c r="F341" s="302" t="s">
        <v>1397</v>
      </c>
    </row>
    <row r="342" ht="18.75" spans="1:6">
      <c r="A342" s="325" t="s">
        <v>1953</v>
      </c>
      <c r="B342" s="310" t="s">
        <v>1151</v>
      </c>
      <c r="C342" s="311">
        <v>0</v>
      </c>
      <c r="D342" s="311"/>
      <c r="E342" s="301">
        <v>0</v>
      </c>
      <c r="F342" s="302" t="s">
        <v>1397</v>
      </c>
    </row>
    <row r="343" ht="18.75" spans="1:6">
      <c r="A343" s="325" t="s">
        <v>1954</v>
      </c>
      <c r="B343" s="310" t="s">
        <v>1439</v>
      </c>
      <c r="C343" s="311">
        <v>0</v>
      </c>
      <c r="D343" s="311"/>
      <c r="E343" s="301">
        <v>0</v>
      </c>
      <c r="F343" s="302" t="s">
        <v>1397</v>
      </c>
    </row>
    <row r="344" ht="18.75" spans="1:6">
      <c r="A344" s="325" t="s">
        <v>1955</v>
      </c>
      <c r="B344" s="310" t="s">
        <v>1440</v>
      </c>
      <c r="C344" s="311">
        <v>0</v>
      </c>
      <c r="D344" s="311"/>
      <c r="E344" s="301">
        <v>0</v>
      </c>
      <c r="F344" s="302" t="s">
        <v>1397</v>
      </c>
    </row>
    <row r="345" ht="18.75" spans="1:6">
      <c r="A345" s="325" t="s">
        <v>1956</v>
      </c>
      <c r="B345" s="310" t="s">
        <v>1152</v>
      </c>
      <c r="C345" s="311">
        <v>0</v>
      </c>
      <c r="D345" s="311"/>
      <c r="E345" s="301">
        <v>0</v>
      </c>
      <c r="F345" s="302" t="s">
        <v>1397</v>
      </c>
    </row>
    <row r="346" ht="18.75" spans="1:6">
      <c r="A346" s="325" t="s">
        <v>1957</v>
      </c>
      <c r="B346" s="310" t="s">
        <v>1441</v>
      </c>
      <c r="C346" s="311">
        <v>0</v>
      </c>
      <c r="D346" s="311"/>
      <c r="E346" s="301">
        <v>0</v>
      </c>
      <c r="F346" s="302" t="s">
        <v>1397</v>
      </c>
    </row>
    <row r="347" ht="18.75" spans="1:6">
      <c r="A347" s="325">
        <v>2300412</v>
      </c>
      <c r="B347" s="306" t="s">
        <v>1442</v>
      </c>
      <c r="C347" s="311"/>
      <c r="D347" s="311"/>
      <c r="E347" s="301">
        <v>0</v>
      </c>
      <c r="F347" s="302" t="s">
        <v>1397</v>
      </c>
    </row>
    <row r="348" ht="18.75" spans="1:6">
      <c r="A348" s="325">
        <v>2300413</v>
      </c>
      <c r="B348" s="306" t="s">
        <v>1958</v>
      </c>
      <c r="C348" s="311"/>
      <c r="D348" s="311"/>
      <c r="E348" s="301">
        <v>0</v>
      </c>
      <c r="F348" s="302" t="s">
        <v>1397</v>
      </c>
    </row>
    <row r="349" ht="18.75" spans="1:6">
      <c r="A349" s="325" t="s">
        <v>1959</v>
      </c>
      <c r="B349" s="310" t="s">
        <v>1154</v>
      </c>
      <c r="C349" s="311">
        <v>0</v>
      </c>
      <c r="D349" s="311"/>
      <c r="E349" s="301">
        <v>0</v>
      </c>
      <c r="F349" s="302" t="s">
        <v>1397</v>
      </c>
    </row>
    <row r="350" ht="18.75" spans="1:6">
      <c r="A350" s="325" t="s">
        <v>1960</v>
      </c>
      <c r="B350" s="326" t="s">
        <v>1961</v>
      </c>
      <c r="C350" s="315">
        <v>63</v>
      </c>
      <c r="D350" s="315">
        <v>175</v>
      </c>
      <c r="E350" s="301">
        <v>1.778</v>
      </c>
      <c r="F350" s="302" t="s">
        <v>1382</v>
      </c>
    </row>
    <row r="351" ht="18.75" spans="1:6">
      <c r="A351" s="325" t="s">
        <v>1962</v>
      </c>
      <c r="B351" s="310" t="s">
        <v>1963</v>
      </c>
      <c r="C351" s="311">
        <v>63</v>
      </c>
      <c r="D351" s="311">
        <v>175</v>
      </c>
      <c r="E351" s="313">
        <v>1.778</v>
      </c>
      <c r="F351" s="302" t="s">
        <v>1382</v>
      </c>
    </row>
    <row r="352" ht="18.75" spans="1:6">
      <c r="A352" s="327" t="s">
        <v>1964</v>
      </c>
      <c r="B352" s="326" t="s">
        <v>1965</v>
      </c>
      <c r="C352" s="305">
        <v>1227</v>
      </c>
      <c r="D352" s="305">
        <v>2725</v>
      </c>
      <c r="E352" s="313">
        <v>1.221</v>
      </c>
      <c r="F352" s="302" t="s">
        <v>1382</v>
      </c>
    </row>
    <row r="353" ht="18.75" spans="1:6">
      <c r="A353" s="327" t="s">
        <v>1966</v>
      </c>
      <c r="B353" s="310" t="s">
        <v>1967</v>
      </c>
      <c r="C353" s="311">
        <v>1227</v>
      </c>
      <c r="D353" s="305">
        <v>2725</v>
      </c>
      <c r="E353" s="313">
        <v>1.221</v>
      </c>
      <c r="F353" s="302" t="s">
        <v>1397</v>
      </c>
    </row>
    <row r="354" ht="18.75" spans="1:6">
      <c r="A354" s="325" t="s">
        <v>1968</v>
      </c>
      <c r="B354" s="326" t="s">
        <v>1969</v>
      </c>
      <c r="C354" s="311">
        <v>100</v>
      </c>
      <c r="D354" s="305"/>
      <c r="E354" s="313">
        <v>-1</v>
      </c>
      <c r="F354" s="302" t="s">
        <v>1382</v>
      </c>
    </row>
    <row r="355" ht="18.75" spans="1:6">
      <c r="A355" s="325">
        <v>23022</v>
      </c>
      <c r="B355" s="328" t="s">
        <v>1449</v>
      </c>
      <c r="C355" s="311">
        <v>0</v>
      </c>
      <c r="D355" s="311">
        <v>0</v>
      </c>
      <c r="E355" s="301">
        <v>0</v>
      </c>
      <c r="F355" s="302" t="s">
        <v>1397</v>
      </c>
    </row>
    <row r="356" ht="18.75" spans="1:6">
      <c r="A356" s="325">
        <v>2302201</v>
      </c>
      <c r="B356" s="306" t="s">
        <v>1450</v>
      </c>
      <c r="C356" s="311"/>
      <c r="D356" s="305"/>
      <c r="E356" s="301">
        <v>0</v>
      </c>
      <c r="F356" s="302" t="s">
        <v>1397</v>
      </c>
    </row>
    <row r="357" ht="18.75" spans="1:6">
      <c r="A357" s="325" t="s">
        <v>1970</v>
      </c>
      <c r="B357" s="329" t="s">
        <v>1971</v>
      </c>
      <c r="C357" s="330">
        <v>28900</v>
      </c>
      <c r="D357" s="330">
        <v>14000</v>
      </c>
      <c r="E357" s="301">
        <v>-0.516</v>
      </c>
      <c r="F357" s="302" t="s">
        <v>1382</v>
      </c>
    </row>
    <row r="358" ht="18.75" spans="1:6">
      <c r="A358" s="325"/>
      <c r="B358" s="326" t="s">
        <v>1972</v>
      </c>
      <c r="C358" s="305">
        <v>0</v>
      </c>
      <c r="D358" s="305">
        <v>1400</v>
      </c>
      <c r="E358" s="301">
        <v>0</v>
      </c>
      <c r="F358" s="302" t="s">
        <v>1382</v>
      </c>
    </row>
    <row r="359" ht="18.75" spans="1:6">
      <c r="A359" s="325"/>
      <c r="B359" s="326" t="s">
        <v>1973</v>
      </c>
      <c r="C359" s="305">
        <v>28900</v>
      </c>
      <c r="D359" s="305">
        <v>12600</v>
      </c>
      <c r="E359" s="313">
        <v>-0.564</v>
      </c>
      <c r="F359" s="302" t="s">
        <v>1382</v>
      </c>
    </row>
    <row r="360" ht="18.75" spans="1:6">
      <c r="A360" s="325"/>
      <c r="B360" s="329" t="s">
        <v>126</v>
      </c>
      <c r="C360" s="300">
        <v>15499</v>
      </c>
      <c r="D360" s="300">
        <v>0</v>
      </c>
      <c r="E360" s="301">
        <v>0</v>
      </c>
      <c r="F360" s="302" t="s">
        <v>1397</v>
      </c>
    </row>
    <row r="361" ht="18.75" spans="1:6">
      <c r="A361" s="331"/>
      <c r="B361" s="332" t="s">
        <v>127</v>
      </c>
      <c r="C361" s="330">
        <v>88202</v>
      </c>
      <c r="D361" s="330">
        <v>41026</v>
      </c>
      <c r="E361" s="301">
        <v>-0.535</v>
      </c>
      <c r="F361" s="302" t="s">
        <v>1382</v>
      </c>
    </row>
    <row r="362" ht="18.75" spans="2:6">
      <c r="B362" s="333"/>
      <c r="C362" s="334"/>
      <c r="D362" s="334"/>
      <c r="E362" s="334"/>
      <c r="F362" s="287"/>
    </row>
  </sheetData>
  <mergeCells count="2">
    <mergeCell ref="A1:E1"/>
    <mergeCell ref="B362:E362"/>
  </mergeCells>
  <conditionalFormatting sqref="B357">
    <cfRule type="expression" dxfId="1" priority="3" stopIfTrue="1">
      <formula>"len($A:$A)=3"</formula>
    </cfRule>
  </conditionalFormatting>
  <conditionalFormatting sqref="C357:D357">
    <cfRule type="expression" dxfId="1" priority="2" stopIfTrue="1">
      <formula>"len($A:$A)=3"</formula>
    </cfRule>
  </conditionalFormatting>
  <conditionalFormatting sqref="B360">
    <cfRule type="expression" dxfId="1" priority="1" stopIfTrue="1">
      <formula>"len($A:$A)=3"</formula>
    </cfRule>
  </conditionalFormatting>
  <printOptions horizontalCentered="1"/>
  <pageMargins left="0.472222222222222" right="0.393055555555556" top="0.747916666666667" bottom="0.747916666666667" header="0.314583333333333" footer="0.314583333333333"/>
  <pageSetup paperSize="9" scale="65" orientation="portrait" horizontalDpi="600"/>
  <headerFooter alignWithMargins="0">
    <oddFooter>&amp;C&amp;16- &amp;P -</oddFooter>
  </headerFooter>
  <colBreaks count="1" manualBreakCount="1">
    <brk id="7"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56"/>
  <sheetViews>
    <sheetView showGridLines="0" showZeros="0" view="pageBreakPreview" zoomScaleNormal="115" workbookViewId="0">
      <pane ySplit="3" topLeftCell="A46" activePane="bottomLeft" state="frozen"/>
      <selection/>
      <selection pane="bottomLeft" activeCell="H54" sqref="H54"/>
    </sheetView>
  </sheetViews>
  <sheetFormatPr defaultColWidth="9" defaultRowHeight="14.25" outlineLevelCol="5"/>
  <cols>
    <col min="1" max="1" width="15" style="151" customWidth="1"/>
    <col min="2" max="2" width="47.625" style="151" customWidth="1"/>
    <col min="3" max="4" width="20.6333333333333" style="151" customWidth="1"/>
    <col min="5" max="5" width="20.6333333333333" style="337" customWidth="1"/>
    <col min="6" max="6" width="3.75" style="151" customWidth="1"/>
    <col min="7" max="16384" width="9" style="151"/>
  </cols>
  <sheetData>
    <row r="1" ht="61" customHeight="1" spans="1:6">
      <c r="A1" s="286" t="s">
        <v>1974</v>
      </c>
      <c r="B1" s="286"/>
      <c r="C1" s="286"/>
      <c r="D1" s="286"/>
      <c r="E1" s="286"/>
      <c r="F1" s="338"/>
    </row>
    <row r="2" s="335" customFormat="1" ht="36" customHeight="1" spans="1:6">
      <c r="A2" s="339"/>
      <c r="B2" s="340"/>
      <c r="C2" s="341"/>
      <c r="D2" s="340"/>
      <c r="E2" s="342" t="s">
        <v>2</v>
      </c>
      <c r="F2" s="339"/>
    </row>
    <row r="3" s="336" customFormat="1" ht="45" customHeight="1" spans="1:6">
      <c r="A3" s="343" t="s">
        <v>3</v>
      </c>
      <c r="B3" s="344" t="s">
        <v>4</v>
      </c>
      <c r="C3" s="172" t="s">
        <v>5</v>
      </c>
      <c r="D3" s="172" t="s">
        <v>6</v>
      </c>
      <c r="E3" s="172" t="s">
        <v>7</v>
      </c>
      <c r="F3" s="345" t="s">
        <v>8</v>
      </c>
    </row>
    <row r="4" s="336" customFormat="1" ht="36" customHeight="1" spans="1:6">
      <c r="A4" s="346" t="s">
        <v>1380</v>
      </c>
      <c r="B4" s="347" t="s">
        <v>1381</v>
      </c>
      <c r="C4" s="348">
        <v>0</v>
      </c>
      <c r="D4" s="348"/>
      <c r="E4" s="301">
        <v>0</v>
      </c>
      <c r="F4" s="349" t="s">
        <v>1382</v>
      </c>
    </row>
    <row r="5" ht="36" customHeight="1" spans="1:6">
      <c r="A5" s="346" t="s">
        <v>1383</v>
      </c>
      <c r="B5" s="347" t="s">
        <v>1384</v>
      </c>
      <c r="C5" s="348">
        <v>0</v>
      </c>
      <c r="D5" s="348"/>
      <c r="E5" s="301">
        <v>0</v>
      </c>
      <c r="F5" s="349" t="s">
        <v>1382</v>
      </c>
    </row>
    <row r="6" ht="36" customHeight="1" spans="1:6">
      <c r="A6" s="346" t="s">
        <v>1385</v>
      </c>
      <c r="B6" s="347" t="s">
        <v>1386</v>
      </c>
      <c r="C6" s="348">
        <v>0</v>
      </c>
      <c r="D6" s="348"/>
      <c r="E6" s="301">
        <v>0</v>
      </c>
      <c r="F6" s="349" t="s">
        <v>1382</v>
      </c>
    </row>
    <row r="7" ht="36" customHeight="1" spans="1:6">
      <c r="A7" s="346" t="s">
        <v>1387</v>
      </c>
      <c r="B7" s="347" t="s">
        <v>1388</v>
      </c>
      <c r="C7" s="348">
        <v>0</v>
      </c>
      <c r="D7" s="348"/>
      <c r="E7" s="301">
        <v>0</v>
      </c>
      <c r="F7" s="349" t="s">
        <v>1382</v>
      </c>
    </row>
    <row r="8" ht="36" customHeight="1" spans="1:6">
      <c r="A8" s="346" t="s">
        <v>1389</v>
      </c>
      <c r="B8" s="347" t="s">
        <v>1390</v>
      </c>
      <c r="C8" s="348">
        <v>2000</v>
      </c>
      <c r="D8" s="348">
        <v>5000</v>
      </c>
      <c r="E8" s="301">
        <v>1.5</v>
      </c>
      <c r="F8" s="349" t="s">
        <v>1382</v>
      </c>
    </row>
    <row r="9" ht="36" customHeight="1" spans="1:6">
      <c r="A9" s="346" t="s">
        <v>1391</v>
      </c>
      <c r="B9" s="350" t="s">
        <v>1392</v>
      </c>
      <c r="C9" s="351">
        <v>1886</v>
      </c>
      <c r="D9" s="351">
        <v>4800</v>
      </c>
      <c r="E9" s="313">
        <v>1.545</v>
      </c>
      <c r="F9" s="349" t="s">
        <v>1382</v>
      </c>
    </row>
    <row r="10" ht="36" customHeight="1" spans="1:6">
      <c r="A10" s="346" t="s">
        <v>1393</v>
      </c>
      <c r="B10" s="350" t="s">
        <v>1394</v>
      </c>
      <c r="C10" s="351">
        <v>190</v>
      </c>
      <c r="D10" s="351">
        <v>200</v>
      </c>
      <c r="E10" s="313">
        <v>0.053</v>
      </c>
      <c r="F10" s="349" t="s">
        <v>1382</v>
      </c>
    </row>
    <row r="11" ht="36" customHeight="1" spans="1:6">
      <c r="A11" s="346" t="s">
        <v>1395</v>
      </c>
      <c r="B11" s="350" t="s">
        <v>1396</v>
      </c>
      <c r="C11" s="351"/>
      <c r="D11" s="351"/>
      <c r="E11" s="313">
        <v>0</v>
      </c>
      <c r="F11" s="349" t="s">
        <v>1397</v>
      </c>
    </row>
    <row r="12" ht="36" customHeight="1" spans="1:6">
      <c r="A12" s="346" t="s">
        <v>1398</v>
      </c>
      <c r="B12" s="350" t="s">
        <v>1399</v>
      </c>
      <c r="C12" s="351">
        <v>-76</v>
      </c>
      <c r="D12" s="351"/>
      <c r="E12" s="313" t="s">
        <v>1400</v>
      </c>
      <c r="F12" s="349" t="s">
        <v>1382</v>
      </c>
    </row>
    <row r="13" ht="36" customHeight="1" spans="1:6">
      <c r="A13" s="346" t="s">
        <v>1401</v>
      </c>
      <c r="B13" s="350" t="s">
        <v>1402</v>
      </c>
      <c r="C13" s="351">
        <v>0</v>
      </c>
      <c r="D13" s="351"/>
      <c r="E13" s="313">
        <v>0</v>
      </c>
      <c r="F13" s="349" t="s">
        <v>1397</v>
      </c>
    </row>
    <row r="14" ht="36" customHeight="1" spans="1:6">
      <c r="A14" s="352" t="s">
        <v>1403</v>
      </c>
      <c r="B14" s="160" t="s">
        <v>1404</v>
      </c>
      <c r="C14" s="348">
        <v>0</v>
      </c>
      <c r="D14" s="348"/>
      <c r="E14" s="301">
        <v>0</v>
      </c>
      <c r="F14" s="349" t="s">
        <v>1382</v>
      </c>
    </row>
    <row r="15" ht="36" customHeight="1" spans="1:6">
      <c r="A15" s="352" t="s">
        <v>1405</v>
      </c>
      <c r="B15" s="160" t="s">
        <v>1406</v>
      </c>
      <c r="C15" s="348">
        <v>0</v>
      </c>
      <c r="D15" s="348">
        <v>0</v>
      </c>
      <c r="E15" s="301">
        <v>0</v>
      </c>
      <c r="F15" s="349" t="s">
        <v>1382</v>
      </c>
    </row>
    <row r="16" ht="36" customHeight="1" spans="1:6">
      <c r="A16" s="352" t="s">
        <v>1407</v>
      </c>
      <c r="B16" s="350" t="s">
        <v>1408</v>
      </c>
      <c r="C16" s="351">
        <v>0</v>
      </c>
      <c r="D16" s="351"/>
      <c r="E16" s="313">
        <v>0</v>
      </c>
      <c r="F16" s="349" t="s">
        <v>1397</v>
      </c>
    </row>
    <row r="17" ht="18.75" spans="1:6">
      <c r="A17" s="352" t="s">
        <v>1409</v>
      </c>
      <c r="B17" s="350" t="s">
        <v>1410</v>
      </c>
      <c r="C17" s="351">
        <v>0</v>
      </c>
      <c r="D17" s="351"/>
      <c r="E17" s="313">
        <v>0</v>
      </c>
      <c r="F17" s="349" t="s">
        <v>1397</v>
      </c>
    </row>
    <row r="18" ht="18.75" spans="1:6">
      <c r="A18" s="352" t="s">
        <v>1411</v>
      </c>
      <c r="B18" s="160" t="s">
        <v>1412</v>
      </c>
      <c r="C18" s="348">
        <v>373</v>
      </c>
      <c r="D18" s="348">
        <v>375</v>
      </c>
      <c r="E18" s="301">
        <v>0.005</v>
      </c>
      <c r="F18" s="349" t="s">
        <v>1382</v>
      </c>
    </row>
    <row r="19" ht="18.75" spans="1:6">
      <c r="A19" s="352" t="s">
        <v>1413</v>
      </c>
      <c r="B19" s="160" t="s">
        <v>1414</v>
      </c>
      <c r="C19" s="348">
        <v>0</v>
      </c>
      <c r="D19" s="348"/>
      <c r="E19" s="301">
        <v>0</v>
      </c>
      <c r="F19" s="349" t="s">
        <v>1382</v>
      </c>
    </row>
    <row r="20" ht="36" customHeight="1" spans="1:6">
      <c r="A20" s="352" t="s">
        <v>1415</v>
      </c>
      <c r="B20" s="160" t="s">
        <v>1416</v>
      </c>
      <c r="C20" s="348">
        <v>0</v>
      </c>
      <c r="D20" s="348"/>
      <c r="E20" s="301">
        <v>0</v>
      </c>
      <c r="F20" s="349" t="s">
        <v>1382</v>
      </c>
    </row>
    <row r="21" ht="36" customHeight="1" spans="1:6">
      <c r="A21" s="346" t="s">
        <v>1417</v>
      </c>
      <c r="B21" s="347" t="s">
        <v>1418</v>
      </c>
      <c r="C21" s="348">
        <v>0</v>
      </c>
      <c r="D21" s="348"/>
      <c r="E21" s="301">
        <v>0</v>
      </c>
      <c r="F21" s="349" t="s">
        <v>1382</v>
      </c>
    </row>
    <row r="22" ht="36" customHeight="1" spans="1:6">
      <c r="A22" s="346" t="s">
        <v>1419</v>
      </c>
      <c r="B22" s="347" t="s">
        <v>1420</v>
      </c>
      <c r="C22" s="348">
        <v>0</v>
      </c>
      <c r="D22" s="348"/>
      <c r="E22" s="301">
        <v>0</v>
      </c>
      <c r="F22" s="349" t="s">
        <v>1382</v>
      </c>
    </row>
    <row r="23" ht="36" customHeight="1" spans="1:6">
      <c r="A23" s="346" t="s">
        <v>1421</v>
      </c>
      <c r="B23" s="347" t="s">
        <v>1422</v>
      </c>
      <c r="C23" s="348">
        <v>0</v>
      </c>
      <c r="D23" s="348"/>
      <c r="E23" s="301">
        <v>0</v>
      </c>
      <c r="F23" s="349" t="s">
        <v>1382</v>
      </c>
    </row>
    <row r="24" ht="24" customHeight="1" spans="1:6">
      <c r="A24" s="346">
        <v>1030182</v>
      </c>
      <c r="B24" s="347" t="s">
        <v>1423</v>
      </c>
      <c r="C24" s="348">
        <v>0</v>
      </c>
      <c r="D24" s="348"/>
      <c r="E24" s="301">
        <v>0</v>
      </c>
      <c r="F24" s="349" t="s">
        <v>1382</v>
      </c>
    </row>
    <row r="25" ht="40" customHeight="1" spans="1:6">
      <c r="A25" s="346">
        <v>1030183</v>
      </c>
      <c r="B25" s="347" t="s">
        <v>1424</v>
      </c>
      <c r="C25" s="348">
        <v>0</v>
      </c>
      <c r="D25" s="348"/>
      <c r="E25" s="301">
        <v>0</v>
      </c>
      <c r="F25" s="349" t="s">
        <v>1382</v>
      </c>
    </row>
    <row r="26" ht="27" customHeight="1" spans="1:6">
      <c r="A26" s="346" t="s">
        <v>1425</v>
      </c>
      <c r="B26" s="347" t="s">
        <v>1426</v>
      </c>
      <c r="C26" s="348">
        <v>0</v>
      </c>
      <c r="D26" s="348"/>
      <c r="E26" s="301">
        <v>0</v>
      </c>
      <c r="F26" s="349" t="s">
        <v>1382</v>
      </c>
    </row>
    <row r="27" ht="27" customHeight="1" spans="1:6">
      <c r="A27" s="346" t="s">
        <v>1427</v>
      </c>
      <c r="B27" s="347" t="s">
        <v>1428</v>
      </c>
      <c r="C27" s="348">
        <v>925</v>
      </c>
      <c r="D27" s="348">
        <v>5952</v>
      </c>
      <c r="E27" s="301">
        <v>5.435</v>
      </c>
      <c r="F27" s="349" t="s">
        <v>1382</v>
      </c>
    </row>
    <row r="28" ht="36" customHeight="1" spans="1:6">
      <c r="A28" s="346"/>
      <c r="B28" s="353"/>
      <c r="C28" s="351"/>
      <c r="D28" s="351"/>
      <c r="E28" s="301">
        <v>0</v>
      </c>
      <c r="F28" s="349" t="s">
        <v>1382</v>
      </c>
    </row>
    <row r="29" ht="36" customHeight="1" spans="1:6">
      <c r="A29" s="320"/>
      <c r="B29" s="354" t="s">
        <v>1975</v>
      </c>
      <c r="C29" s="348">
        <v>3298</v>
      </c>
      <c r="D29" s="348">
        <v>11327</v>
      </c>
      <c r="E29" s="301">
        <v>2.435</v>
      </c>
      <c r="F29" s="349" t="s">
        <v>1382</v>
      </c>
    </row>
    <row r="30" ht="36" customHeight="1" spans="1:6">
      <c r="A30" s="355">
        <v>105</v>
      </c>
      <c r="B30" s="356" t="s">
        <v>1430</v>
      </c>
      <c r="C30" s="330">
        <v>72900</v>
      </c>
      <c r="D30" s="330">
        <v>12600</v>
      </c>
      <c r="E30" s="301">
        <v>-0.827</v>
      </c>
      <c r="F30" s="349" t="s">
        <v>1382</v>
      </c>
    </row>
    <row r="31" ht="36" customHeight="1" spans="1:6">
      <c r="A31" s="357"/>
      <c r="B31" s="350" t="s">
        <v>1431</v>
      </c>
      <c r="C31" s="358">
        <v>72900</v>
      </c>
      <c r="D31" s="358">
        <v>12600</v>
      </c>
      <c r="E31" s="301">
        <v>-0.827</v>
      </c>
      <c r="F31" s="349" t="s">
        <v>1382</v>
      </c>
    </row>
    <row r="32" ht="36" customHeight="1" spans="1:6">
      <c r="A32" s="357"/>
      <c r="B32" s="359" t="s">
        <v>1432</v>
      </c>
      <c r="C32" s="358">
        <v>44000</v>
      </c>
      <c r="D32" s="351"/>
      <c r="E32" s="301">
        <v>-1</v>
      </c>
      <c r="F32" s="349" t="s">
        <v>1382</v>
      </c>
    </row>
    <row r="33" ht="36" customHeight="1" spans="1:6">
      <c r="A33" s="357"/>
      <c r="B33" s="359" t="s">
        <v>1433</v>
      </c>
      <c r="C33" s="358">
        <v>28900</v>
      </c>
      <c r="D33" s="351">
        <v>12600</v>
      </c>
      <c r="E33" s="301">
        <v>-0.564</v>
      </c>
      <c r="F33" s="349" t="s">
        <v>1382</v>
      </c>
    </row>
    <row r="34" ht="36" customHeight="1" spans="1:6">
      <c r="A34" s="357"/>
      <c r="B34" s="359" t="s">
        <v>1434</v>
      </c>
      <c r="C34" s="358"/>
      <c r="D34" s="360"/>
      <c r="E34" s="301">
        <v>0</v>
      </c>
      <c r="F34" s="349" t="s">
        <v>1397</v>
      </c>
    </row>
    <row r="35" ht="36" customHeight="1" spans="1:6">
      <c r="A35" s="357"/>
      <c r="B35" s="361" t="s">
        <v>1435</v>
      </c>
      <c r="C35" s="358"/>
      <c r="D35" s="360"/>
      <c r="E35" s="301">
        <v>0</v>
      </c>
      <c r="F35" s="349" t="s">
        <v>1397</v>
      </c>
    </row>
    <row r="36" ht="36" customHeight="1" spans="1:6">
      <c r="A36" s="357">
        <v>110</v>
      </c>
      <c r="B36" s="362" t="s">
        <v>61</v>
      </c>
      <c r="C36" s="330">
        <v>12004</v>
      </c>
      <c r="D36" s="330">
        <v>17099</v>
      </c>
      <c r="E36" s="301">
        <v>0.424</v>
      </c>
      <c r="F36" s="349" t="s">
        <v>1382</v>
      </c>
    </row>
    <row r="37" ht="36" customHeight="1" spans="1:6">
      <c r="A37" s="357">
        <v>11004</v>
      </c>
      <c r="B37" s="350" t="s">
        <v>1436</v>
      </c>
      <c r="C37" s="358">
        <v>4841</v>
      </c>
      <c r="D37" s="358">
        <v>1500</v>
      </c>
      <c r="E37" s="301">
        <v>-0.69</v>
      </c>
      <c r="F37" s="349" t="s">
        <v>1382</v>
      </c>
    </row>
    <row r="38" ht="18.75" spans="1:6">
      <c r="A38" s="363">
        <v>1100404</v>
      </c>
      <c r="B38" s="359" t="s">
        <v>1437</v>
      </c>
      <c r="C38" s="358"/>
      <c r="D38" s="360"/>
      <c r="E38" s="301">
        <v>0</v>
      </c>
      <c r="F38" s="349" t="s">
        <v>1397</v>
      </c>
    </row>
    <row r="39" ht="18.75" spans="1:6">
      <c r="A39" s="363">
        <v>1100405</v>
      </c>
      <c r="B39" s="359" t="s">
        <v>1149</v>
      </c>
      <c r="C39" s="358"/>
      <c r="D39" s="360"/>
      <c r="E39" s="301">
        <v>0</v>
      </c>
      <c r="F39" s="349" t="s">
        <v>1397</v>
      </c>
    </row>
    <row r="40" ht="18.75" spans="1:6">
      <c r="A40" s="363">
        <v>1100406</v>
      </c>
      <c r="B40" s="359" t="s">
        <v>1438</v>
      </c>
      <c r="C40" s="358"/>
      <c r="D40" s="360"/>
      <c r="E40" s="301">
        <v>0</v>
      </c>
      <c r="F40" s="349" t="s">
        <v>1397</v>
      </c>
    </row>
    <row r="41" ht="18.75" spans="1:6">
      <c r="A41" s="363">
        <v>1100407</v>
      </c>
      <c r="B41" s="359" t="s">
        <v>1151</v>
      </c>
      <c r="C41" s="358"/>
      <c r="D41" s="360"/>
      <c r="E41" s="301">
        <v>0</v>
      </c>
      <c r="F41" s="349" t="s">
        <v>1397</v>
      </c>
    </row>
    <row r="42" ht="18.75" spans="1:6">
      <c r="A42" s="363">
        <v>1100408</v>
      </c>
      <c r="B42" s="359" t="s">
        <v>1439</v>
      </c>
      <c r="C42" s="358">
        <v>2457</v>
      </c>
      <c r="D42" s="360">
        <v>600</v>
      </c>
      <c r="E42" s="301">
        <v>-0.756</v>
      </c>
      <c r="F42" s="349" t="s">
        <v>1397</v>
      </c>
    </row>
    <row r="43" ht="18.75" spans="1:6">
      <c r="A43" s="363">
        <v>1100409</v>
      </c>
      <c r="B43" s="359" t="s">
        <v>1440</v>
      </c>
      <c r="C43" s="358">
        <v>935</v>
      </c>
      <c r="D43" s="360">
        <v>300</v>
      </c>
      <c r="E43" s="301">
        <v>-0.679</v>
      </c>
      <c r="F43" s="349" t="s">
        <v>1397</v>
      </c>
    </row>
    <row r="44" ht="18.75" spans="1:6">
      <c r="A44" s="363">
        <v>1100410</v>
      </c>
      <c r="B44" s="359" t="s">
        <v>1152</v>
      </c>
      <c r="C44" s="358"/>
      <c r="D44" s="360"/>
      <c r="E44" s="301">
        <v>0</v>
      </c>
      <c r="F44" s="349" t="s">
        <v>1397</v>
      </c>
    </row>
    <row r="45" ht="18.75" spans="1:6">
      <c r="A45" s="363">
        <v>1100411</v>
      </c>
      <c r="B45" s="359" t="s">
        <v>1441</v>
      </c>
      <c r="C45" s="358"/>
      <c r="D45" s="360"/>
      <c r="E45" s="301">
        <v>0</v>
      </c>
      <c r="F45" s="349" t="s">
        <v>1397</v>
      </c>
    </row>
    <row r="46" ht="18.75" spans="1:6">
      <c r="A46" s="363">
        <v>1100412</v>
      </c>
      <c r="B46" s="359" t="s">
        <v>1442</v>
      </c>
      <c r="C46" s="358"/>
      <c r="D46" s="360"/>
      <c r="E46" s="301">
        <v>0</v>
      </c>
      <c r="F46" s="349" t="s">
        <v>1397</v>
      </c>
    </row>
    <row r="47" ht="18.75" spans="1:6">
      <c r="A47" s="363">
        <v>1100413</v>
      </c>
      <c r="B47" s="359" t="s">
        <v>1443</v>
      </c>
      <c r="C47" s="358"/>
      <c r="D47" s="360"/>
      <c r="E47" s="301">
        <v>0</v>
      </c>
      <c r="F47" s="349" t="s">
        <v>1397</v>
      </c>
    </row>
    <row r="48" ht="18.75" spans="1:6">
      <c r="A48" s="363">
        <v>1100499</v>
      </c>
      <c r="B48" s="359" t="s">
        <v>1444</v>
      </c>
      <c r="C48" s="358">
        <v>1449</v>
      </c>
      <c r="D48" s="360">
        <v>600</v>
      </c>
      <c r="E48" s="301">
        <v>-0.586</v>
      </c>
      <c r="F48" s="349" t="s">
        <v>1397</v>
      </c>
    </row>
    <row r="49" ht="18.75" spans="1:6">
      <c r="A49" s="363">
        <v>11006</v>
      </c>
      <c r="B49" s="350" t="s">
        <v>1445</v>
      </c>
      <c r="C49" s="358">
        <v>0</v>
      </c>
      <c r="D49" s="358">
        <v>0</v>
      </c>
      <c r="E49" s="301">
        <v>0</v>
      </c>
      <c r="F49" s="349" t="s">
        <v>1397</v>
      </c>
    </row>
    <row r="50" ht="18.75" spans="1:6">
      <c r="A50" s="363">
        <v>1100603</v>
      </c>
      <c r="B50" s="359" t="s">
        <v>1446</v>
      </c>
      <c r="C50" s="358">
        <v>0</v>
      </c>
      <c r="D50" s="360"/>
      <c r="E50" s="301">
        <v>0</v>
      </c>
      <c r="F50" s="349" t="s">
        <v>1397</v>
      </c>
    </row>
    <row r="51" ht="18.75" spans="1:6">
      <c r="A51" s="363">
        <v>11008</v>
      </c>
      <c r="B51" s="350" t="s">
        <v>1447</v>
      </c>
      <c r="C51" s="358">
        <v>3358</v>
      </c>
      <c r="D51" s="351">
        <v>15599</v>
      </c>
      <c r="E51" s="301">
        <v>3.645</v>
      </c>
      <c r="F51" s="349" t="s">
        <v>1382</v>
      </c>
    </row>
    <row r="52" ht="18.75" spans="1:6">
      <c r="A52" s="363">
        <v>11009</v>
      </c>
      <c r="B52" s="350" t="s">
        <v>1448</v>
      </c>
      <c r="C52" s="358">
        <v>3805</v>
      </c>
      <c r="D52" s="351"/>
      <c r="E52" s="301">
        <v>-1</v>
      </c>
      <c r="F52" s="349" t="s">
        <v>1382</v>
      </c>
    </row>
    <row r="53" ht="18.75" spans="1:6">
      <c r="A53" s="363">
        <v>11022</v>
      </c>
      <c r="B53" s="350" t="s">
        <v>1449</v>
      </c>
      <c r="C53" s="358">
        <v>0</v>
      </c>
      <c r="D53" s="358">
        <v>0</v>
      </c>
      <c r="E53" s="301">
        <v>0</v>
      </c>
      <c r="F53" s="349" t="s">
        <v>1397</v>
      </c>
    </row>
    <row r="54" ht="18.75" spans="1:6">
      <c r="A54" s="363">
        <v>1102201</v>
      </c>
      <c r="B54" s="359" t="s">
        <v>1450</v>
      </c>
      <c r="C54" s="358"/>
      <c r="D54" s="351"/>
      <c r="E54" s="301">
        <v>0</v>
      </c>
      <c r="F54" s="349" t="s">
        <v>1397</v>
      </c>
    </row>
    <row r="55" ht="18.75" spans="1:6">
      <c r="A55" s="364"/>
      <c r="B55" s="365" t="s">
        <v>68</v>
      </c>
      <c r="C55" s="330">
        <v>88202</v>
      </c>
      <c r="D55" s="330">
        <v>41026</v>
      </c>
      <c r="E55" s="301">
        <v>-0.535</v>
      </c>
      <c r="F55" s="349" t="s">
        <v>1382</v>
      </c>
    </row>
    <row r="56" ht="18.75" spans="1:6">
      <c r="A56" s="153"/>
      <c r="B56" s="366" t="s">
        <v>1451</v>
      </c>
      <c r="C56" s="367"/>
      <c r="D56" s="367"/>
      <c r="E56" s="367"/>
      <c r="F56" s="153"/>
    </row>
  </sheetData>
  <autoFilter ref="A3:F56">
    <extLst/>
  </autoFilter>
  <mergeCells count="2">
    <mergeCell ref="A1:E1"/>
    <mergeCell ref="B56:E56"/>
  </mergeCells>
  <conditionalFormatting sqref="B30">
    <cfRule type="expression" dxfId="1" priority="12" stopIfTrue="1">
      <formula>"len($A:$A)=3"</formula>
    </cfRule>
  </conditionalFormatting>
  <conditionalFormatting sqref="B34">
    <cfRule type="expression" dxfId="1" priority="9" stopIfTrue="1">
      <formula>"len($A:$A)=3"</formula>
    </cfRule>
  </conditionalFormatting>
  <conditionalFormatting sqref="B35">
    <cfRule type="expression" dxfId="1" priority="8" stopIfTrue="1">
      <formula>"len($A:$A)=3"</formula>
    </cfRule>
  </conditionalFormatting>
  <conditionalFormatting sqref="B36">
    <cfRule type="expression" dxfId="1" priority="10" stopIfTrue="1">
      <formula>"len($A:$A)=3"</formula>
    </cfRule>
  </conditionalFormatting>
  <conditionalFormatting sqref="C51">
    <cfRule type="expression" dxfId="1" priority="3" stopIfTrue="1">
      <formula>"len($A:$A)=3"</formula>
    </cfRule>
  </conditionalFormatting>
  <conditionalFormatting sqref="B54">
    <cfRule type="expression" dxfId="1" priority="1" stopIfTrue="1">
      <formula>"len($A:$A)=3"</formula>
    </cfRule>
  </conditionalFormatting>
  <conditionalFormatting sqref="B32:B33">
    <cfRule type="expression" dxfId="1" priority="5" stopIfTrue="1">
      <formula>"len($A:$A)=3"</formula>
    </cfRule>
  </conditionalFormatting>
  <conditionalFormatting sqref="C32:C35">
    <cfRule type="expression" dxfId="1" priority="7" stopIfTrue="1">
      <formula>"len($A:$A)=3"</formula>
    </cfRule>
  </conditionalFormatting>
  <conditionalFormatting sqref="C36:D37 C30:D31">
    <cfRule type="expression" dxfId="1" priority="11" stopIfTrue="1">
      <formula>"len($A:$A)=3"</formula>
    </cfRule>
  </conditionalFormatting>
  <conditionalFormatting sqref="B38:B48 B50">
    <cfRule type="expression" dxfId="1" priority="4" stopIfTrue="1">
      <formula>"len($A:$A)=3"</formula>
    </cfRule>
  </conditionalFormatting>
  <conditionalFormatting sqref="C38:C50 D49">
    <cfRule type="expression" dxfId="1" priority="6" stopIfTrue="1">
      <formula>"len($A:$A)=3"</formula>
    </cfRule>
  </conditionalFormatting>
  <conditionalFormatting sqref="C52:C54 D53">
    <cfRule type="expression" dxfId="1" priority="2" stopIfTrue="1">
      <formula>"len($A:$A)=3"</formula>
    </cfRule>
  </conditionalFormatting>
  <printOptions horizontalCentered="1"/>
  <pageMargins left="0.472222222222222" right="0.393055555555556" top="0.511805555555556" bottom="0.747916666666667" header="0.314583333333333" footer="0.314583333333333"/>
  <pageSetup paperSize="9" scale="77" orientation="portrait" horizontalDpi="600"/>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362"/>
  <sheetViews>
    <sheetView showGridLines="0" showZeros="0" view="pageBreakPreview" zoomScaleNormal="115" workbookViewId="0">
      <pane ySplit="3" topLeftCell="A274" activePane="bottomLeft" state="frozen"/>
      <selection/>
      <selection pane="bottomLeft" activeCell="B278" sqref="B278"/>
    </sheetView>
  </sheetViews>
  <sheetFormatPr defaultColWidth="9" defaultRowHeight="14.25" outlineLevelCol="6"/>
  <cols>
    <col min="1" max="1" width="13.5" style="279" customWidth="1"/>
    <col min="2" max="2" width="50.75" style="279" customWidth="1"/>
    <col min="3" max="4" width="20.6333333333333" style="283" customWidth="1"/>
    <col min="5" max="5" width="20.6333333333333" style="284" customWidth="1"/>
    <col min="6" max="6" width="3.75" style="285" hidden="1" customWidth="1"/>
    <col min="7" max="7" width="4.25" style="279" customWidth="1"/>
    <col min="8" max="16384" width="9" style="279"/>
  </cols>
  <sheetData>
    <row r="1" s="279" customFormat="1" ht="45" customHeight="1" spans="1:7">
      <c r="A1" s="286" t="s">
        <v>1976</v>
      </c>
      <c r="B1" s="286"/>
      <c r="C1" s="286"/>
      <c r="D1" s="286"/>
      <c r="E1" s="286"/>
      <c r="F1" s="287"/>
      <c r="G1" s="288"/>
    </row>
    <row r="2" s="280" customFormat="1" ht="20.1" customHeight="1" spans="1:7">
      <c r="A2" s="289"/>
      <c r="B2" s="290"/>
      <c r="C2" s="290"/>
      <c r="D2" s="290"/>
      <c r="E2" s="291" t="s">
        <v>2</v>
      </c>
      <c r="F2" s="292"/>
      <c r="G2" s="289"/>
    </row>
    <row r="3" s="281" customFormat="1" ht="45" customHeight="1" spans="1:7">
      <c r="A3" s="293" t="s">
        <v>3</v>
      </c>
      <c r="B3" s="294" t="s">
        <v>4</v>
      </c>
      <c r="C3" s="295" t="s">
        <v>5</v>
      </c>
      <c r="D3" s="172" t="s">
        <v>6</v>
      </c>
      <c r="E3" s="295" t="s">
        <v>7</v>
      </c>
      <c r="F3" s="296" t="s">
        <v>8</v>
      </c>
      <c r="G3" s="297" t="s">
        <v>1454</v>
      </c>
    </row>
    <row r="4" s="279" customFormat="1" ht="18.75" spans="1:7">
      <c r="A4" s="298">
        <v>205</v>
      </c>
      <c r="B4" s="299" t="s">
        <v>1453</v>
      </c>
      <c r="C4" s="300">
        <v>0</v>
      </c>
      <c r="D4" s="300">
        <v>0</v>
      </c>
      <c r="E4" s="301">
        <v>0</v>
      </c>
      <c r="F4" s="302" t="s">
        <v>1382</v>
      </c>
      <c r="G4" s="288" t="str">
        <f t="shared" ref="G4:G67" si="0">IF(LEN(A4)=3,"类",IF(LEN(A4)=5,"款","项"))</f>
        <v>类</v>
      </c>
    </row>
    <row r="5" s="279" customFormat="1" ht="18.75" spans="1:7">
      <c r="A5" s="303">
        <v>20598</v>
      </c>
      <c r="B5" s="304" t="s">
        <v>1455</v>
      </c>
      <c r="C5" s="305">
        <v>0</v>
      </c>
      <c r="D5" s="305">
        <v>0</v>
      </c>
      <c r="E5" s="301">
        <v>0</v>
      </c>
      <c r="F5" s="302" t="s">
        <v>1397</v>
      </c>
      <c r="G5" s="288" t="str">
        <f t="shared" si="0"/>
        <v>款</v>
      </c>
    </row>
    <row r="6" s="279" customFormat="1" ht="18.75" spans="1:7">
      <c r="A6" s="303">
        <v>2059801</v>
      </c>
      <c r="B6" s="306" t="s">
        <v>1457</v>
      </c>
      <c r="C6" s="305"/>
      <c r="D6" s="305"/>
      <c r="E6" s="301">
        <v>0</v>
      </c>
      <c r="F6" s="302" t="s">
        <v>1397</v>
      </c>
      <c r="G6" s="288" t="str">
        <f t="shared" si="0"/>
        <v>项</v>
      </c>
    </row>
    <row r="7" s="279" customFormat="1" ht="18.75" spans="1:7">
      <c r="A7" s="303">
        <v>2059802</v>
      </c>
      <c r="B7" s="306" t="s">
        <v>1459</v>
      </c>
      <c r="C7" s="305"/>
      <c r="D7" s="305"/>
      <c r="E7" s="301">
        <v>0</v>
      </c>
      <c r="F7" s="302" t="s">
        <v>1397</v>
      </c>
      <c r="G7" s="288" t="str">
        <f t="shared" si="0"/>
        <v>项</v>
      </c>
    </row>
    <row r="8" s="279" customFormat="1" ht="18.75" spans="1:7">
      <c r="A8" s="303">
        <v>2059803</v>
      </c>
      <c r="B8" s="306" t="s">
        <v>1460</v>
      </c>
      <c r="C8" s="305"/>
      <c r="D8" s="305"/>
      <c r="E8" s="301">
        <v>0</v>
      </c>
      <c r="F8" s="302" t="s">
        <v>1397</v>
      </c>
      <c r="G8" s="288" t="str">
        <f t="shared" si="0"/>
        <v>项</v>
      </c>
    </row>
    <row r="9" s="279" customFormat="1" ht="18.75" spans="1:7">
      <c r="A9" s="303">
        <v>2059804</v>
      </c>
      <c r="B9" s="306" t="s">
        <v>1461</v>
      </c>
      <c r="C9" s="305"/>
      <c r="D9" s="305"/>
      <c r="E9" s="301">
        <v>0</v>
      </c>
      <c r="F9" s="302" t="s">
        <v>1397</v>
      </c>
      <c r="G9" s="288" t="str">
        <f t="shared" si="0"/>
        <v>项</v>
      </c>
    </row>
    <row r="10" s="279" customFormat="1" ht="18.75" spans="1:7">
      <c r="A10" s="303">
        <v>2059899</v>
      </c>
      <c r="B10" s="306" t="s">
        <v>1462</v>
      </c>
      <c r="C10" s="305"/>
      <c r="D10" s="305"/>
      <c r="E10" s="301">
        <v>0</v>
      </c>
      <c r="F10" s="302" t="s">
        <v>1397</v>
      </c>
      <c r="G10" s="288" t="str">
        <f t="shared" si="0"/>
        <v>项</v>
      </c>
    </row>
    <row r="11" s="279" customFormat="1" ht="18.75" spans="1:7">
      <c r="A11" s="298">
        <v>206</v>
      </c>
      <c r="B11" s="299" t="s">
        <v>1463</v>
      </c>
      <c r="C11" s="305">
        <v>0</v>
      </c>
      <c r="D11" s="305">
        <v>0</v>
      </c>
      <c r="E11" s="301">
        <v>0</v>
      </c>
      <c r="F11" s="302" t="s">
        <v>1382</v>
      </c>
      <c r="G11" s="288" t="str">
        <f t="shared" si="0"/>
        <v>类</v>
      </c>
    </row>
    <row r="12" s="279" customFormat="1" ht="18.75" spans="1:7">
      <c r="A12" s="303">
        <v>20698</v>
      </c>
      <c r="B12" s="304" t="s">
        <v>1455</v>
      </c>
      <c r="C12" s="305">
        <v>0</v>
      </c>
      <c r="D12" s="305">
        <v>0</v>
      </c>
      <c r="E12" s="301">
        <v>0</v>
      </c>
      <c r="F12" s="302" t="s">
        <v>1397</v>
      </c>
      <c r="G12" s="288" t="str">
        <f t="shared" si="0"/>
        <v>款</v>
      </c>
    </row>
    <row r="13" s="279" customFormat="1" ht="18.75" spans="1:7">
      <c r="A13" s="303">
        <v>2069801</v>
      </c>
      <c r="B13" s="306" t="s">
        <v>1464</v>
      </c>
      <c r="C13" s="305"/>
      <c r="D13" s="305"/>
      <c r="E13" s="301">
        <v>0</v>
      </c>
      <c r="F13" s="302" t="s">
        <v>1397</v>
      </c>
      <c r="G13" s="288" t="str">
        <f t="shared" si="0"/>
        <v>项</v>
      </c>
    </row>
    <row r="14" s="279" customFormat="1" ht="18.75" spans="1:7">
      <c r="A14" s="303">
        <v>2069802</v>
      </c>
      <c r="B14" s="306" t="s">
        <v>1465</v>
      </c>
      <c r="C14" s="305"/>
      <c r="D14" s="305"/>
      <c r="E14" s="301">
        <v>0</v>
      </c>
      <c r="F14" s="302" t="s">
        <v>1397</v>
      </c>
      <c r="G14" s="288" t="str">
        <f t="shared" si="0"/>
        <v>项</v>
      </c>
    </row>
    <row r="15" s="279" customFormat="1" ht="18.75" spans="1:7">
      <c r="A15" s="303">
        <v>2069803</v>
      </c>
      <c r="B15" s="306" t="s">
        <v>1466</v>
      </c>
      <c r="C15" s="305"/>
      <c r="D15" s="305"/>
      <c r="E15" s="301">
        <v>0</v>
      </c>
      <c r="F15" s="302" t="s">
        <v>1397</v>
      </c>
      <c r="G15" s="288" t="str">
        <f t="shared" si="0"/>
        <v>项</v>
      </c>
    </row>
    <row r="16" s="279" customFormat="1" ht="18.75" spans="1:7">
      <c r="A16" s="303">
        <v>2069804</v>
      </c>
      <c r="B16" s="306" t="s">
        <v>1467</v>
      </c>
      <c r="C16" s="305"/>
      <c r="D16" s="305"/>
      <c r="E16" s="301">
        <v>0</v>
      </c>
      <c r="F16" s="302" t="s">
        <v>1397</v>
      </c>
      <c r="G16" s="288" t="str">
        <f t="shared" si="0"/>
        <v>项</v>
      </c>
    </row>
    <row r="17" s="279" customFormat="1" ht="18.75" spans="1:7">
      <c r="A17" s="303">
        <v>2069805</v>
      </c>
      <c r="B17" s="306" t="s">
        <v>1468</v>
      </c>
      <c r="C17" s="305"/>
      <c r="D17" s="305"/>
      <c r="E17" s="301">
        <v>0</v>
      </c>
      <c r="F17" s="302" t="s">
        <v>1397</v>
      </c>
      <c r="G17" s="288" t="str">
        <f t="shared" si="0"/>
        <v>项</v>
      </c>
    </row>
    <row r="18" s="279" customFormat="1" ht="18.75" spans="1:7">
      <c r="A18" s="303">
        <v>2069899</v>
      </c>
      <c r="B18" s="306" t="s">
        <v>1469</v>
      </c>
      <c r="C18" s="305"/>
      <c r="D18" s="305"/>
      <c r="E18" s="301">
        <v>0</v>
      </c>
      <c r="F18" s="302" t="s">
        <v>1397</v>
      </c>
      <c r="G18" s="288" t="str">
        <f t="shared" si="0"/>
        <v>项</v>
      </c>
    </row>
    <row r="19" s="279" customFormat="1" ht="18.75" spans="1:7">
      <c r="A19" s="307" t="s">
        <v>81</v>
      </c>
      <c r="B19" s="219" t="s">
        <v>1470</v>
      </c>
      <c r="C19" s="300">
        <v>0</v>
      </c>
      <c r="D19" s="300">
        <v>0</v>
      </c>
      <c r="E19" s="301">
        <v>0</v>
      </c>
      <c r="F19" s="302" t="s">
        <v>1382</v>
      </c>
      <c r="G19" s="288" t="str">
        <f t="shared" si="0"/>
        <v>类</v>
      </c>
    </row>
    <row r="20" s="279" customFormat="1" ht="18.75" spans="1:7">
      <c r="A20" s="308" t="s">
        <v>1471</v>
      </c>
      <c r="B20" s="309" t="s">
        <v>1472</v>
      </c>
      <c r="C20" s="305">
        <v>0</v>
      </c>
      <c r="D20" s="305">
        <v>0</v>
      </c>
      <c r="E20" s="301">
        <v>0</v>
      </c>
      <c r="F20" s="302" t="s">
        <v>1397</v>
      </c>
      <c r="G20" s="288" t="str">
        <f t="shared" si="0"/>
        <v>款</v>
      </c>
    </row>
    <row r="21" s="279" customFormat="1" ht="18.75" spans="1:7">
      <c r="A21" s="308" t="s">
        <v>1473</v>
      </c>
      <c r="B21" s="310" t="s">
        <v>1474</v>
      </c>
      <c r="C21" s="311">
        <v>0</v>
      </c>
      <c r="D21" s="311"/>
      <c r="E21" s="301">
        <v>0</v>
      </c>
      <c r="F21" s="302" t="s">
        <v>1397</v>
      </c>
      <c r="G21" s="288" t="str">
        <f t="shared" si="0"/>
        <v>项</v>
      </c>
    </row>
    <row r="22" s="279" customFormat="1" ht="18.75" spans="1:7">
      <c r="A22" s="308" t="s">
        <v>1475</v>
      </c>
      <c r="B22" s="310" t="s">
        <v>1476</v>
      </c>
      <c r="C22" s="311">
        <v>0</v>
      </c>
      <c r="D22" s="311"/>
      <c r="E22" s="301">
        <v>0</v>
      </c>
      <c r="F22" s="302" t="s">
        <v>1397</v>
      </c>
      <c r="G22" s="288" t="str">
        <f t="shared" si="0"/>
        <v>项</v>
      </c>
    </row>
    <row r="23" s="279" customFormat="1" ht="18.75" spans="1:7">
      <c r="A23" s="308" t="s">
        <v>1477</v>
      </c>
      <c r="B23" s="310" t="s">
        <v>1478</v>
      </c>
      <c r="C23" s="311">
        <v>0</v>
      </c>
      <c r="D23" s="311"/>
      <c r="E23" s="301">
        <v>0</v>
      </c>
      <c r="F23" s="302" t="s">
        <v>1397</v>
      </c>
      <c r="G23" s="288" t="str">
        <f t="shared" si="0"/>
        <v>项</v>
      </c>
    </row>
    <row r="24" s="279" customFormat="1" ht="18.75" spans="1:7">
      <c r="A24" s="308" t="s">
        <v>1479</v>
      </c>
      <c r="B24" s="310" t="s">
        <v>1480</v>
      </c>
      <c r="C24" s="311">
        <v>0</v>
      </c>
      <c r="D24" s="311"/>
      <c r="E24" s="301">
        <v>0</v>
      </c>
      <c r="F24" s="302" t="s">
        <v>1397</v>
      </c>
      <c r="G24" s="288" t="str">
        <f t="shared" si="0"/>
        <v>项</v>
      </c>
    </row>
    <row r="25" s="279" customFormat="1" ht="18.75" spans="1:7">
      <c r="A25" s="308" t="s">
        <v>1481</v>
      </c>
      <c r="B25" s="310" t="s">
        <v>1482</v>
      </c>
      <c r="C25" s="311">
        <v>0</v>
      </c>
      <c r="D25" s="311"/>
      <c r="E25" s="301">
        <v>0</v>
      </c>
      <c r="F25" s="302" t="s">
        <v>1397</v>
      </c>
      <c r="G25" s="288" t="str">
        <f t="shared" si="0"/>
        <v>项</v>
      </c>
    </row>
    <row r="26" s="279" customFormat="1" ht="18.75" spans="1:7">
      <c r="A26" s="308" t="s">
        <v>1483</v>
      </c>
      <c r="B26" s="309" t="s">
        <v>1484</v>
      </c>
      <c r="C26" s="305">
        <v>0</v>
      </c>
      <c r="D26" s="305">
        <v>0</v>
      </c>
      <c r="E26" s="301">
        <v>0</v>
      </c>
      <c r="F26" s="302" t="s">
        <v>1397</v>
      </c>
      <c r="G26" s="288" t="str">
        <f t="shared" si="0"/>
        <v>款</v>
      </c>
    </row>
    <row r="27" s="279" customFormat="1" ht="18.75" spans="1:7">
      <c r="A27" s="308" t="s">
        <v>1485</v>
      </c>
      <c r="B27" s="310" t="s">
        <v>1486</v>
      </c>
      <c r="C27" s="311">
        <v>0</v>
      </c>
      <c r="D27" s="311"/>
      <c r="E27" s="301">
        <v>0</v>
      </c>
      <c r="F27" s="302" t="s">
        <v>1397</v>
      </c>
      <c r="G27" s="288" t="str">
        <f t="shared" si="0"/>
        <v>项</v>
      </c>
    </row>
    <row r="28" s="279" customFormat="1" ht="18.75" spans="1:7">
      <c r="A28" s="308" t="s">
        <v>1487</v>
      </c>
      <c r="B28" s="310" t="s">
        <v>1488</v>
      </c>
      <c r="C28" s="311">
        <v>0</v>
      </c>
      <c r="D28" s="311"/>
      <c r="E28" s="301">
        <v>0</v>
      </c>
      <c r="F28" s="302" t="s">
        <v>1397</v>
      </c>
      <c r="G28" s="288" t="str">
        <f t="shared" si="0"/>
        <v>项</v>
      </c>
    </row>
    <row r="29" s="282" customFormat="1" ht="18.75" spans="1:7">
      <c r="A29" s="308" t="s">
        <v>1489</v>
      </c>
      <c r="B29" s="310" t="s">
        <v>1490</v>
      </c>
      <c r="C29" s="311">
        <v>0</v>
      </c>
      <c r="D29" s="311"/>
      <c r="E29" s="301">
        <v>0</v>
      </c>
      <c r="F29" s="302" t="s">
        <v>1397</v>
      </c>
      <c r="G29" s="288" t="str">
        <f t="shared" si="0"/>
        <v>项</v>
      </c>
    </row>
    <row r="30" s="279" customFormat="1" ht="18.75" spans="1:7">
      <c r="A30" s="308" t="s">
        <v>1491</v>
      </c>
      <c r="B30" s="310" t="s">
        <v>1492</v>
      </c>
      <c r="C30" s="311">
        <v>0</v>
      </c>
      <c r="D30" s="311"/>
      <c r="E30" s="301">
        <v>0</v>
      </c>
      <c r="F30" s="302" t="s">
        <v>1397</v>
      </c>
      <c r="G30" s="288" t="str">
        <f t="shared" si="0"/>
        <v>项</v>
      </c>
    </row>
    <row r="31" s="279" customFormat="1" ht="18.75" spans="1:7">
      <c r="A31" s="308" t="s">
        <v>1493</v>
      </c>
      <c r="B31" s="310" t="s">
        <v>1494</v>
      </c>
      <c r="C31" s="311">
        <v>0</v>
      </c>
      <c r="D31" s="311"/>
      <c r="E31" s="301">
        <v>0</v>
      </c>
      <c r="F31" s="302" t="s">
        <v>1397</v>
      </c>
      <c r="G31" s="288" t="str">
        <f t="shared" si="0"/>
        <v>项</v>
      </c>
    </row>
    <row r="32" s="279" customFormat="1" ht="37.5" spans="1:7">
      <c r="A32" s="308" t="s">
        <v>1495</v>
      </c>
      <c r="B32" s="309" t="s">
        <v>1496</v>
      </c>
      <c r="C32" s="305">
        <v>0</v>
      </c>
      <c r="D32" s="305">
        <v>0</v>
      </c>
      <c r="E32" s="301">
        <v>0</v>
      </c>
      <c r="F32" s="302" t="s">
        <v>1397</v>
      </c>
      <c r="G32" s="288" t="str">
        <f t="shared" si="0"/>
        <v>款</v>
      </c>
    </row>
    <row r="33" s="279" customFormat="1" ht="18.75" spans="1:7">
      <c r="A33" s="308" t="s">
        <v>1497</v>
      </c>
      <c r="B33" s="310" t="s">
        <v>1498</v>
      </c>
      <c r="C33" s="311">
        <v>0</v>
      </c>
      <c r="D33" s="311"/>
      <c r="E33" s="301">
        <v>0</v>
      </c>
      <c r="F33" s="302" t="s">
        <v>1397</v>
      </c>
      <c r="G33" s="288" t="str">
        <f t="shared" si="0"/>
        <v>项</v>
      </c>
    </row>
    <row r="34" s="279" customFormat="1" ht="37.5" spans="1:7">
      <c r="A34" s="308" t="s">
        <v>1499</v>
      </c>
      <c r="B34" s="310" t="s">
        <v>1500</v>
      </c>
      <c r="C34" s="311">
        <v>0</v>
      </c>
      <c r="D34" s="311"/>
      <c r="E34" s="301">
        <v>0</v>
      </c>
      <c r="F34" s="302" t="s">
        <v>1397</v>
      </c>
      <c r="G34" s="288" t="str">
        <f t="shared" si="0"/>
        <v>项</v>
      </c>
    </row>
    <row r="35" s="279" customFormat="1" ht="18.75" spans="1:7">
      <c r="A35" s="308">
        <v>20798</v>
      </c>
      <c r="B35" s="304" t="s">
        <v>1455</v>
      </c>
      <c r="C35" s="311">
        <v>0</v>
      </c>
      <c r="D35" s="311">
        <v>0</v>
      </c>
      <c r="E35" s="301">
        <v>0</v>
      </c>
      <c r="F35" s="302" t="s">
        <v>1397</v>
      </c>
      <c r="G35" s="288" t="str">
        <f t="shared" si="0"/>
        <v>款</v>
      </c>
    </row>
    <row r="36" s="279" customFormat="1" ht="18.75" spans="1:7">
      <c r="A36" s="308">
        <v>2079801</v>
      </c>
      <c r="B36" s="306" t="s">
        <v>1501</v>
      </c>
      <c r="C36" s="311"/>
      <c r="D36" s="311"/>
      <c r="E36" s="301">
        <v>0</v>
      </c>
      <c r="F36" s="302" t="s">
        <v>1397</v>
      </c>
      <c r="G36" s="288" t="str">
        <f t="shared" si="0"/>
        <v>项</v>
      </c>
    </row>
    <row r="37" s="282" customFormat="1" ht="18.75" spans="1:7">
      <c r="A37" s="308">
        <v>2079802</v>
      </c>
      <c r="B37" s="306" t="s">
        <v>1502</v>
      </c>
      <c r="C37" s="311"/>
      <c r="D37" s="311"/>
      <c r="E37" s="301">
        <v>0</v>
      </c>
      <c r="F37" s="302" t="s">
        <v>1397</v>
      </c>
      <c r="G37" s="288" t="str">
        <f t="shared" si="0"/>
        <v>项</v>
      </c>
    </row>
    <row r="38" s="279" customFormat="1" ht="18.75" spans="1:7">
      <c r="A38" s="308">
        <v>2079803</v>
      </c>
      <c r="B38" s="306" t="s">
        <v>1503</v>
      </c>
      <c r="C38" s="311"/>
      <c r="D38" s="311"/>
      <c r="E38" s="301">
        <v>0</v>
      </c>
      <c r="F38" s="302" t="s">
        <v>1397</v>
      </c>
      <c r="G38" s="288" t="str">
        <f t="shared" si="0"/>
        <v>项</v>
      </c>
    </row>
    <row r="39" s="279" customFormat="1" ht="18.75" spans="1:7">
      <c r="A39" s="308">
        <v>2079804</v>
      </c>
      <c r="B39" s="306" t="s">
        <v>1504</v>
      </c>
      <c r="C39" s="311"/>
      <c r="D39" s="311"/>
      <c r="E39" s="301">
        <v>0</v>
      </c>
      <c r="F39" s="302" t="s">
        <v>1397</v>
      </c>
      <c r="G39" s="288" t="str">
        <f t="shared" si="0"/>
        <v>项</v>
      </c>
    </row>
    <row r="40" s="279" customFormat="1" ht="18.75" spans="1:7">
      <c r="A40" s="308">
        <v>2079805</v>
      </c>
      <c r="B40" s="306" t="s">
        <v>1505</v>
      </c>
      <c r="C40" s="311"/>
      <c r="D40" s="311"/>
      <c r="E40" s="301">
        <v>0</v>
      </c>
      <c r="F40" s="302" t="s">
        <v>1397</v>
      </c>
      <c r="G40" s="288" t="str">
        <f t="shared" si="0"/>
        <v>项</v>
      </c>
    </row>
    <row r="41" s="279" customFormat="1" ht="18.75" spans="1:7">
      <c r="A41" s="308">
        <v>2079899</v>
      </c>
      <c r="B41" s="306" t="s">
        <v>1506</v>
      </c>
      <c r="C41" s="311"/>
      <c r="D41" s="311"/>
      <c r="E41" s="301">
        <v>0</v>
      </c>
      <c r="F41" s="302" t="s">
        <v>1397</v>
      </c>
      <c r="G41" s="288" t="str">
        <f t="shared" si="0"/>
        <v>项</v>
      </c>
    </row>
    <row r="42" s="279" customFormat="1" ht="18.75" spans="1:7">
      <c r="A42" s="307" t="s">
        <v>83</v>
      </c>
      <c r="B42" s="299" t="s">
        <v>1507</v>
      </c>
      <c r="C42" s="300">
        <v>0</v>
      </c>
      <c r="D42" s="300">
        <v>0</v>
      </c>
      <c r="E42" s="301">
        <v>0</v>
      </c>
      <c r="F42" s="302" t="s">
        <v>1382</v>
      </c>
      <c r="G42" s="288" t="str">
        <f t="shared" si="0"/>
        <v>类</v>
      </c>
    </row>
    <row r="43" s="279" customFormat="1" ht="18.75" spans="1:7">
      <c r="A43" s="308">
        <v>20898</v>
      </c>
      <c r="B43" s="304" t="s">
        <v>1455</v>
      </c>
      <c r="C43" s="300">
        <v>0</v>
      </c>
      <c r="D43" s="300">
        <v>0</v>
      </c>
      <c r="E43" s="301">
        <v>0</v>
      </c>
      <c r="F43" s="302" t="s">
        <v>1397</v>
      </c>
      <c r="G43" s="288" t="str">
        <f t="shared" si="0"/>
        <v>款</v>
      </c>
    </row>
    <row r="44" s="279" customFormat="1" ht="18.75" spans="1:7">
      <c r="A44" s="308">
        <v>2089801</v>
      </c>
      <c r="B44" s="306" t="s">
        <v>1508</v>
      </c>
      <c r="C44" s="300"/>
      <c r="D44" s="300"/>
      <c r="E44" s="301">
        <v>0</v>
      </c>
      <c r="F44" s="302" t="s">
        <v>1397</v>
      </c>
      <c r="G44" s="288" t="str">
        <f t="shared" si="0"/>
        <v>项</v>
      </c>
    </row>
    <row r="45" s="279" customFormat="1" ht="18.75" spans="1:7">
      <c r="A45" s="308">
        <v>2089802</v>
      </c>
      <c r="B45" s="306" t="s">
        <v>1509</v>
      </c>
      <c r="C45" s="300"/>
      <c r="D45" s="300"/>
      <c r="E45" s="301">
        <v>0</v>
      </c>
      <c r="F45" s="302" t="s">
        <v>1397</v>
      </c>
      <c r="G45" s="288" t="str">
        <f t="shared" si="0"/>
        <v>项</v>
      </c>
    </row>
    <row r="46" s="279" customFormat="1" ht="18.75" spans="1:7">
      <c r="A46" s="308">
        <v>2089899</v>
      </c>
      <c r="B46" s="306" t="s">
        <v>1510</v>
      </c>
      <c r="C46" s="300"/>
      <c r="D46" s="300"/>
      <c r="E46" s="301">
        <v>0</v>
      </c>
      <c r="F46" s="302" t="s">
        <v>1397</v>
      </c>
      <c r="G46" s="288" t="str">
        <f t="shared" si="0"/>
        <v>项</v>
      </c>
    </row>
    <row r="47" s="279" customFormat="1" ht="18.75" spans="1:7">
      <c r="A47" s="307">
        <v>210</v>
      </c>
      <c r="B47" s="299" t="s">
        <v>1511</v>
      </c>
      <c r="C47" s="300">
        <v>0</v>
      </c>
      <c r="D47" s="300">
        <v>0</v>
      </c>
      <c r="E47" s="301">
        <v>0</v>
      </c>
      <c r="F47" s="302" t="s">
        <v>1382</v>
      </c>
      <c r="G47" s="288" t="str">
        <f t="shared" si="0"/>
        <v>类</v>
      </c>
    </row>
    <row r="48" s="279" customFormat="1" ht="18.75" spans="1:7">
      <c r="A48" s="308">
        <v>21098</v>
      </c>
      <c r="B48" s="304" t="s">
        <v>1455</v>
      </c>
      <c r="C48" s="300">
        <v>0</v>
      </c>
      <c r="D48" s="300">
        <v>0</v>
      </c>
      <c r="E48" s="301">
        <v>0</v>
      </c>
      <c r="F48" s="302" t="s">
        <v>1397</v>
      </c>
      <c r="G48" s="288" t="str">
        <f t="shared" si="0"/>
        <v>款</v>
      </c>
    </row>
    <row r="49" s="279" customFormat="1" ht="18.75" spans="1:7">
      <c r="A49" s="308">
        <v>2109801</v>
      </c>
      <c r="B49" s="306" t="s">
        <v>1512</v>
      </c>
      <c r="C49" s="300"/>
      <c r="D49" s="300"/>
      <c r="E49" s="301">
        <v>0</v>
      </c>
      <c r="F49" s="302" t="s">
        <v>1397</v>
      </c>
      <c r="G49" s="288" t="str">
        <f t="shared" si="0"/>
        <v>项</v>
      </c>
    </row>
    <row r="50" s="279" customFormat="1" ht="18.75" spans="1:7">
      <c r="A50" s="308">
        <v>2109802</v>
      </c>
      <c r="B50" s="306" t="s">
        <v>1513</v>
      </c>
      <c r="C50" s="300"/>
      <c r="D50" s="300"/>
      <c r="E50" s="301">
        <v>0</v>
      </c>
      <c r="F50" s="302" t="s">
        <v>1397</v>
      </c>
      <c r="G50" s="288" t="str">
        <f t="shared" si="0"/>
        <v>项</v>
      </c>
    </row>
    <row r="51" s="279" customFormat="1" ht="18.75" spans="1:7">
      <c r="A51" s="308">
        <v>2109803</v>
      </c>
      <c r="B51" s="306" t="s">
        <v>1514</v>
      </c>
      <c r="C51" s="300"/>
      <c r="D51" s="300"/>
      <c r="E51" s="301">
        <v>0</v>
      </c>
      <c r="F51" s="302" t="s">
        <v>1397</v>
      </c>
      <c r="G51" s="288" t="str">
        <f t="shared" si="0"/>
        <v>项</v>
      </c>
    </row>
    <row r="52" s="279" customFormat="1" ht="18.75" spans="1:7">
      <c r="A52" s="308">
        <v>2109804</v>
      </c>
      <c r="B52" s="306" t="s">
        <v>865</v>
      </c>
      <c r="C52" s="300"/>
      <c r="D52" s="300"/>
      <c r="E52" s="301">
        <v>0</v>
      </c>
      <c r="F52" s="302" t="s">
        <v>1397</v>
      </c>
      <c r="G52" s="288" t="str">
        <f t="shared" si="0"/>
        <v>项</v>
      </c>
    </row>
    <row r="53" s="279" customFormat="1" ht="18.75" spans="1:7">
      <c r="A53" s="308">
        <v>2109899</v>
      </c>
      <c r="B53" s="306" t="s">
        <v>1515</v>
      </c>
      <c r="C53" s="300"/>
      <c r="D53" s="300"/>
      <c r="E53" s="301">
        <v>0</v>
      </c>
      <c r="F53" s="302" t="s">
        <v>1397</v>
      </c>
      <c r="G53" s="288" t="str">
        <f t="shared" si="0"/>
        <v>项</v>
      </c>
    </row>
    <row r="54" s="279" customFormat="1" ht="18.75" spans="1:7">
      <c r="A54" s="307" t="s">
        <v>87</v>
      </c>
      <c r="B54" s="219" t="s">
        <v>1516</v>
      </c>
      <c r="C54" s="300">
        <v>0</v>
      </c>
      <c r="D54" s="300">
        <v>0</v>
      </c>
      <c r="E54" s="301">
        <v>0</v>
      </c>
      <c r="F54" s="302" t="s">
        <v>1382</v>
      </c>
      <c r="G54" s="288" t="str">
        <f t="shared" si="0"/>
        <v>类</v>
      </c>
    </row>
    <row r="55" s="279" customFormat="1" ht="18.75" spans="1:7">
      <c r="A55" s="308" t="s">
        <v>1517</v>
      </c>
      <c r="B55" s="309" t="s">
        <v>1518</v>
      </c>
      <c r="C55" s="305">
        <v>0</v>
      </c>
      <c r="D55" s="305">
        <v>0</v>
      </c>
      <c r="E55" s="301">
        <v>0</v>
      </c>
      <c r="F55" s="302" t="s">
        <v>1397</v>
      </c>
      <c r="G55" s="288" t="str">
        <f t="shared" si="0"/>
        <v>款</v>
      </c>
    </row>
    <row r="56" s="279" customFormat="1" ht="18.75" spans="1:7">
      <c r="A56" s="308">
        <v>2116001</v>
      </c>
      <c r="B56" s="310" t="s">
        <v>1519</v>
      </c>
      <c r="C56" s="311">
        <v>0</v>
      </c>
      <c r="D56" s="311"/>
      <c r="E56" s="301">
        <v>0</v>
      </c>
      <c r="F56" s="302" t="s">
        <v>1397</v>
      </c>
      <c r="G56" s="288" t="str">
        <f t="shared" si="0"/>
        <v>项</v>
      </c>
    </row>
    <row r="57" s="279" customFormat="1" ht="18.75" spans="1:7">
      <c r="A57" s="308">
        <v>2116002</v>
      </c>
      <c r="B57" s="310" t="s">
        <v>1520</v>
      </c>
      <c r="C57" s="311">
        <v>0</v>
      </c>
      <c r="D57" s="311"/>
      <c r="E57" s="301">
        <v>0</v>
      </c>
      <c r="F57" s="302" t="s">
        <v>1397</v>
      </c>
      <c r="G57" s="288" t="str">
        <f t="shared" si="0"/>
        <v>项</v>
      </c>
    </row>
    <row r="58" s="279" customFormat="1" ht="18.75" spans="1:7">
      <c r="A58" s="308">
        <v>2116003</v>
      </c>
      <c r="B58" s="310" t="s">
        <v>1521</v>
      </c>
      <c r="C58" s="311">
        <v>0</v>
      </c>
      <c r="D58" s="311"/>
      <c r="E58" s="301">
        <v>0</v>
      </c>
      <c r="F58" s="302" t="s">
        <v>1397</v>
      </c>
      <c r="G58" s="288" t="str">
        <f t="shared" si="0"/>
        <v>项</v>
      </c>
    </row>
    <row r="59" s="279" customFormat="1" ht="18.75" spans="1:7">
      <c r="A59" s="308">
        <v>2116099</v>
      </c>
      <c r="B59" s="310" t="s">
        <v>1522</v>
      </c>
      <c r="C59" s="311">
        <v>0</v>
      </c>
      <c r="D59" s="311"/>
      <c r="E59" s="301">
        <v>0</v>
      </c>
      <c r="F59" s="302" t="s">
        <v>1397</v>
      </c>
      <c r="G59" s="288" t="str">
        <f t="shared" si="0"/>
        <v>项</v>
      </c>
    </row>
    <row r="60" s="279" customFormat="1" ht="18.75" spans="1:7">
      <c r="A60" s="308">
        <v>21161</v>
      </c>
      <c r="B60" s="309" t="s">
        <v>1523</v>
      </c>
      <c r="C60" s="311">
        <v>0</v>
      </c>
      <c r="D60" s="311">
        <v>0</v>
      </c>
      <c r="E60" s="301">
        <v>0</v>
      </c>
      <c r="F60" s="302" t="s">
        <v>1397</v>
      </c>
      <c r="G60" s="288" t="str">
        <f t="shared" si="0"/>
        <v>款</v>
      </c>
    </row>
    <row r="61" s="279" customFormat="1" ht="18.75" spans="1:7">
      <c r="A61" s="308">
        <v>2116101</v>
      </c>
      <c r="B61" s="310" t="s">
        <v>1524</v>
      </c>
      <c r="C61" s="311">
        <v>0</v>
      </c>
      <c r="D61" s="311"/>
      <c r="E61" s="301">
        <v>0</v>
      </c>
      <c r="F61" s="302" t="s">
        <v>1397</v>
      </c>
      <c r="G61" s="288" t="str">
        <f t="shared" si="0"/>
        <v>项</v>
      </c>
    </row>
    <row r="62" s="279" customFormat="1" ht="18.75" spans="1:7">
      <c r="A62" s="308">
        <v>2116102</v>
      </c>
      <c r="B62" s="310" t="s">
        <v>1525</v>
      </c>
      <c r="C62" s="311">
        <v>0</v>
      </c>
      <c r="D62" s="311"/>
      <c r="E62" s="301">
        <v>0</v>
      </c>
      <c r="F62" s="302" t="s">
        <v>1397</v>
      </c>
      <c r="G62" s="288" t="str">
        <f t="shared" si="0"/>
        <v>项</v>
      </c>
    </row>
    <row r="63" s="279" customFormat="1" ht="18.75" spans="1:7">
      <c r="A63" s="308">
        <v>2116103</v>
      </c>
      <c r="B63" s="310" t="s">
        <v>1526</v>
      </c>
      <c r="C63" s="311">
        <v>0</v>
      </c>
      <c r="D63" s="311"/>
      <c r="E63" s="301">
        <v>0</v>
      </c>
      <c r="F63" s="302" t="s">
        <v>1397</v>
      </c>
      <c r="G63" s="288" t="str">
        <f t="shared" si="0"/>
        <v>项</v>
      </c>
    </row>
    <row r="64" s="279" customFormat="1" ht="18.75" spans="1:7">
      <c r="A64" s="308">
        <v>2116104</v>
      </c>
      <c r="B64" s="310" t="s">
        <v>1527</v>
      </c>
      <c r="C64" s="311">
        <v>0</v>
      </c>
      <c r="D64" s="311"/>
      <c r="E64" s="301">
        <v>0</v>
      </c>
      <c r="F64" s="302" t="s">
        <v>1397</v>
      </c>
      <c r="G64" s="288" t="str">
        <f t="shared" si="0"/>
        <v>项</v>
      </c>
    </row>
    <row r="65" s="279" customFormat="1" ht="18.75" spans="1:7">
      <c r="A65" s="312">
        <v>21198</v>
      </c>
      <c r="B65" s="304" t="s">
        <v>1455</v>
      </c>
      <c r="C65" s="311">
        <v>0</v>
      </c>
      <c r="D65" s="311">
        <v>0</v>
      </c>
      <c r="E65" s="301">
        <v>0</v>
      </c>
      <c r="F65" s="302" t="s">
        <v>1397</v>
      </c>
      <c r="G65" s="288" t="str">
        <f t="shared" si="0"/>
        <v>款</v>
      </c>
    </row>
    <row r="66" s="279" customFormat="1" ht="18.75" spans="1:7">
      <c r="A66" s="312">
        <v>2119801</v>
      </c>
      <c r="B66" s="306" t="s">
        <v>1528</v>
      </c>
      <c r="C66" s="311"/>
      <c r="D66" s="311"/>
      <c r="E66" s="301">
        <v>0</v>
      </c>
      <c r="F66" s="302" t="s">
        <v>1397</v>
      </c>
      <c r="G66" s="288" t="str">
        <f t="shared" si="0"/>
        <v>项</v>
      </c>
    </row>
    <row r="67" s="279" customFormat="1" ht="18.75" spans="1:7">
      <c r="A67" s="312">
        <v>2119802</v>
      </c>
      <c r="B67" s="306" t="s">
        <v>1529</v>
      </c>
      <c r="C67" s="311"/>
      <c r="D67" s="311"/>
      <c r="E67" s="301">
        <v>0</v>
      </c>
      <c r="F67" s="302" t="s">
        <v>1397</v>
      </c>
      <c r="G67" s="288" t="str">
        <f t="shared" si="0"/>
        <v>项</v>
      </c>
    </row>
    <row r="68" s="279" customFormat="1" ht="18.75" spans="1:7">
      <c r="A68" s="312">
        <v>2119803</v>
      </c>
      <c r="B68" s="306" t="s">
        <v>1530</v>
      </c>
      <c r="C68" s="311"/>
      <c r="D68" s="311"/>
      <c r="E68" s="301">
        <v>0</v>
      </c>
      <c r="F68" s="302" t="s">
        <v>1397</v>
      </c>
      <c r="G68" s="288" t="str">
        <f t="shared" ref="G68:G131" si="1">IF(LEN(A68)=3,"类",IF(LEN(A68)=5,"款","项"))</f>
        <v>项</v>
      </c>
    </row>
    <row r="69" s="279" customFormat="1" ht="18.75" spans="1:7">
      <c r="A69" s="312">
        <v>2119899</v>
      </c>
      <c r="B69" s="306" t="s">
        <v>1531</v>
      </c>
      <c r="C69" s="311"/>
      <c r="D69" s="311"/>
      <c r="E69" s="301">
        <v>0</v>
      </c>
      <c r="F69" s="302" t="s">
        <v>1397</v>
      </c>
      <c r="G69" s="288" t="str">
        <f t="shared" si="1"/>
        <v>项</v>
      </c>
    </row>
    <row r="70" s="279" customFormat="1" ht="18.75" spans="1:7">
      <c r="A70" s="307" t="s">
        <v>89</v>
      </c>
      <c r="B70" s="219" t="s">
        <v>1532</v>
      </c>
      <c r="C70" s="300">
        <v>3375</v>
      </c>
      <c r="D70" s="300">
        <v>5632</v>
      </c>
      <c r="E70" s="301">
        <v>0.669</v>
      </c>
      <c r="F70" s="302" t="s">
        <v>1382</v>
      </c>
      <c r="G70" s="288" t="str">
        <f t="shared" si="1"/>
        <v>类</v>
      </c>
    </row>
    <row r="71" s="279" customFormat="1" ht="18.75" spans="1:7">
      <c r="A71" s="308" t="s">
        <v>1533</v>
      </c>
      <c r="B71" s="309" t="s">
        <v>1534</v>
      </c>
      <c r="C71" s="305">
        <v>3375</v>
      </c>
      <c r="D71" s="305">
        <v>5632</v>
      </c>
      <c r="E71" s="313">
        <v>0.669</v>
      </c>
      <c r="F71" s="302" t="s">
        <v>1382</v>
      </c>
      <c r="G71" s="288" t="str">
        <f t="shared" si="1"/>
        <v>款</v>
      </c>
    </row>
    <row r="72" s="279" customFormat="1" ht="18.75" spans="1:7">
      <c r="A72" s="308" t="s">
        <v>1535</v>
      </c>
      <c r="B72" s="310" t="s">
        <v>1536</v>
      </c>
      <c r="C72" s="311"/>
      <c r="D72" s="311">
        <v>600</v>
      </c>
      <c r="E72" s="313">
        <v>0</v>
      </c>
      <c r="F72" s="302" t="s">
        <v>1382</v>
      </c>
      <c r="G72" s="288" t="str">
        <f t="shared" si="1"/>
        <v>项</v>
      </c>
    </row>
    <row r="73" s="279" customFormat="1" ht="18.75" spans="1:7">
      <c r="A73" s="308" t="s">
        <v>1537</v>
      </c>
      <c r="B73" s="310" t="s">
        <v>1538</v>
      </c>
      <c r="C73" s="311">
        <v>1198</v>
      </c>
      <c r="D73" s="311">
        <v>111</v>
      </c>
      <c r="E73" s="313">
        <v>-0.907</v>
      </c>
      <c r="F73" s="302" t="s">
        <v>1382</v>
      </c>
      <c r="G73" s="288" t="str">
        <f t="shared" si="1"/>
        <v>项</v>
      </c>
    </row>
    <row r="74" s="279" customFormat="1" ht="18.75" spans="1:7">
      <c r="A74" s="308" t="s">
        <v>1539</v>
      </c>
      <c r="B74" s="310" t="s">
        <v>1540</v>
      </c>
      <c r="C74" s="311">
        <v>0</v>
      </c>
      <c r="D74" s="311"/>
      <c r="E74" s="313">
        <v>0</v>
      </c>
      <c r="F74" s="302" t="s">
        <v>1397</v>
      </c>
      <c r="G74" s="288" t="str">
        <f t="shared" si="1"/>
        <v>项</v>
      </c>
    </row>
    <row r="75" s="279" customFormat="1" ht="18.75" spans="1:7">
      <c r="A75" s="308" t="s">
        <v>1541</v>
      </c>
      <c r="B75" s="310" t="s">
        <v>1542</v>
      </c>
      <c r="C75" s="311">
        <v>0</v>
      </c>
      <c r="D75" s="311"/>
      <c r="E75" s="313">
        <v>0</v>
      </c>
      <c r="F75" s="302" t="s">
        <v>1397</v>
      </c>
      <c r="G75" s="288" t="str">
        <f t="shared" si="1"/>
        <v>项</v>
      </c>
    </row>
    <row r="76" s="279" customFormat="1" ht="18.75" spans="1:7">
      <c r="A76" s="308" t="s">
        <v>1543</v>
      </c>
      <c r="B76" s="310" t="s">
        <v>1544</v>
      </c>
      <c r="C76" s="311">
        <v>0</v>
      </c>
      <c r="D76" s="311"/>
      <c r="E76" s="313">
        <v>0</v>
      </c>
      <c r="F76" s="302" t="s">
        <v>1397</v>
      </c>
      <c r="G76" s="288" t="str">
        <f t="shared" si="1"/>
        <v>项</v>
      </c>
    </row>
    <row r="77" s="279" customFormat="1" ht="18.75" spans="1:7">
      <c r="A77" s="308" t="s">
        <v>1545</v>
      </c>
      <c r="B77" s="310" t="s">
        <v>1546</v>
      </c>
      <c r="C77" s="311">
        <v>30</v>
      </c>
      <c r="D77" s="311">
        <v>70</v>
      </c>
      <c r="E77" s="313">
        <v>1.333</v>
      </c>
      <c r="F77" s="302" t="s">
        <v>1382</v>
      </c>
      <c r="G77" s="288" t="str">
        <f t="shared" si="1"/>
        <v>项</v>
      </c>
    </row>
    <row r="78" s="279" customFormat="1" ht="18.75" spans="1:7">
      <c r="A78" s="308" t="s">
        <v>1547</v>
      </c>
      <c r="B78" s="310" t="s">
        <v>1548</v>
      </c>
      <c r="C78" s="311">
        <v>0</v>
      </c>
      <c r="D78" s="311"/>
      <c r="E78" s="313">
        <v>0</v>
      </c>
      <c r="F78" s="302" t="s">
        <v>1397</v>
      </c>
      <c r="G78" s="288" t="str">
        <f t="shared" si="1"/>
        <v>项</v>
      </c>
    </row>
    <row r="79" s="279" customFormat="1" ht="18.75" spans="1:7">
      <c r="A79" s="308" t="s">
        <v>1549</v>
      </c>
      <c r="B79" s="310" t="s">
        <v>1550</v>
      </c>
      <c r="C79" s="311">
        <v>0</v>
      </c>
      <c r="D79" s="311"/>
      <c r="E79" s="313">
        <v>0</v>
      </c>
      <c r="F79" s="302" t="s">
        <v>1397</v>
      </c>
      <c r="G79" s="288" t="str">
        <f t="shared" si="1"/>
        <v>项</v>
      </c>
    </row>
    <row r="80" s="279" customFormat="1" ht="18.75" spans="1:7">
      <c r="A80" s="308" t="s">
        <v>1551</v>
      </c>
      <c r="B80" s="310" t="s">
        <v>1552</v>
      </c>
      <c r="C80" s="311">
        <v>0</v>
      </c>
      <c r="D80" s="311"/>
      <c r="E80" s="313">
        <v>0</v>
      </c>
      <c r="F80" s="302" t="s">
        <v>1397</v>
      </c>
      <c r="G80" s="288" t="str">
        <f t="shared" si="1"/>
        <v>项</v>
      </c>
    </row>
    <row r="81" s="279" customFormat="1" ht="18.75" spans="1:7">
      <c r="A81" s="308" t="s">
        <v>1553</v>
      </c>
      <c r="B81" s="310" t="s">
        <v>1554</v>
      </c>
      <c r="C81" s="311">
        <v>0</v>
      </c>
      <c r="D81" s="311"/>
      <c r="E81" s="313">
        <v>0</v>
      </c>
      <c r="F81" s="302" t="s">
        <v>1397</v>
      </c>
      <c r="G81" s="288" t="str">
        <f t="shared" si="1"/>
        <v>项</v>
      </c>
    </row>
    <row r="82" s="279" customFormat="1" ht="18.75" spans="1:7">
      <c r="A82" s="308" t="s">
        <v>1555</v>
      </c>
      <c r="B82" s="310" t="s">
        <v>1556</v>
      </c>
      <c r="C82" s="311">
        <v>0</v>
      </c>
      <c r="D82" s="311"/>
      <c r="E82" s="313">
        <v>0</v>
      </c>
      <c r="F82" s="302" t="s">
        <v>1397</v>
      </c>
      <c r="G82" s="288" t="str">
        <f t="shared" si="1"/>
        <v>项</v>
      </c>
    </row>
    <row r="83" s="279" customFormat="1" ht="18.75" spans="1:7">
      <c r="A83" s="308" t="s">
        <v>1557</v>
      </c>
      <c r="B83" s="310" t="s">
        <v>1558</v>
      </c>
      <c r="C83" s="311">
        <v>1606</v>
      </c>
      <c r="D83" s="311">
        <v>3057</v>
      </c>
      <c r="E83" s="313">
        <v>0.903</v>
      </c>
      <c r="F83" s="302" t="s">
        <v>1382</v>
      </c>
      <c r="G83" s="288" t="str">
        <f t="shared" si="1"/>
        <v>项</v>
      </c>
    </row>
    <row r="84" s="279" customFormat="1" ht="18.75" spans="1:7">
      <c r="A84" s="308" t="s">
        <v>1559</v>
      </c>
      <c r="B84" s="310" t="s">
        <v>1560</v>
      </c>
      <c r="C84" s="311">
        <v>41</v>
      </c>
      <c r="D84" s="311"/>
      <c r="E84" s="313">
        <v>-1</v>
      </c>
      <c r="F84" s="302" t="s">
        <v>1382</v>
      </c>
      <c r="G84" s="288" t="str">
        <f t="shared" si="1"/>
        <v>项</v>
      </c>
    </row>
    <row r="85" s="279" customFormat="1" ht="18.75" spans="1:7">
      <c r="A85" s="308" t="s">
        <v>1561</v>
      </c>
      <c r="B85" s="310" t="s">
        <v>1562</v>
      </c>
      <c r="C85" s="311">
        <v>0</v>
      </c>
      <c r="D85" s="311"/>
      <c r="E85" s="313">
        <v>0</v>
      </c>
      <c r="F85" s="302" t="s">
        <v>1397</v>
      </c>
      <c r="G85" s="288" t="str">
        <f t="shared" si="1"/>
        <v>项</v>
      </c>
    </row>
    <row r="86" s="279" customFormat="1" ht="18.75" spans="1:7">
      <c r="A86" s="308" t="s">
        <v>1563</v>
      </c>
      <c r="B86" s="310" t="s">
        <v>1564</v>
      </c>
      <c r="C86" s="311">
        <v>500</v>
      </c>
      <c r="D86" s="311">
        <v>1794</v>
      </c>
      <c r="E86" s="313">
        <v>2.588</v>
      </c>
      <c r="F86" s="302" t="s">
        <v>1382</v>
      </c>
      <c r="G86" s="288" t="str">
        <f t="shared" si="1"/>
        <v>项</v>
      </c>
    </row>
    <row r="87" s="279" customFormat="1" ht="18.75" spans="1:7">
      <c r="A87" s="308" t="s">
        <v>1565</v>
      </c>
      <c r="B87" s="309" t="s">
        <v>1566</v>
      </c>
      <c r="C87" s="305">
        <v>0</v>
      </c>
      <c r="D87" s="305">
        <v>0</v>
      </c>
      <c r="E87" s="301">
        <v>0</v>
      </c>
      <c r="F87" s="302" t="s">
        <v>1397</v>
      </c>
      <c r="G87" s="288" t="str">
        <f t="shared" si="1"/>
        <v>款</v>
      </c>
    </row>
    <row r="88" s="279" customFormat="1" ht="18.75" spans="1:7">
      <c r="A88" s="308" t="s">
        <v>1567</v>
      </c>
      <c r="B88" s="310" t="s">
        <v>1536</v>
      </c>
      <c r="C88" s="311">
        <v>0</v>
      </c>
      <c r="D88" s="311"/>
      <c r="E88" s="301">
        <v>0</v>
      </c>
      <c r="F88" s="302" t="s">
        <v>1397</v>
      </c>
      <c r="G88" s="288" t="str">
        <f t="shared" si="1"/>
        <v>项</v>
      </c>
    </row>
    <row r="89" s="279" customFormat="1" ht="18.75" spans="1:7">
      <c r="A89" s="308" t="s">
        <v>1568</v>
      </c>
      <c r="B89" s="310" t="s">
        <v>1538</v>
      </c>
      <c r="C89" s="311">
        <v>0</v>
      </c>
      <c r="D89" s="311"/>
      <c r="E89" s="301">
        <v>0</v>
      </c>
      <c r="F89" s="302" t="s">
        <v>1397</v>
      </c>
      <c r="G89" s="288" t="str">
        <f t="shared" si="1"/>
        <v>项</v>
      </c>
    </row>
    <row r="90" s="279" customFormat="1" ht="18.75" spans="1:7">
      <c r="A90" s="308" t="s">
        <v>1569</v>
      </c>
      <c r="B90" s="310" t="s">
        <v>1570</v>
      </c>
      <c r="C90" s="311">
        <v>0</v>
      </c>
      <c r="D90" s="311"/>
      <c r="E90" s="301">
        <v>0</v>
      </c>
      <c r="F90" s="302" t="s">
        <v>1397</v>
      </c>
      <c r="G90" s="288" t="str">
        <f t="shared" si="1"/>
        <v>项</v>
      </c>
    </row>
    <row r="91" s="279" customFormat="1" ht="18.75" spans="1:7">
      <c r="A91" s="308" t="s">
        <v>1571</v>
      </c>
      <c r="B91" s="309" t="s">
        <v>1572</v>
      </c>
      <c r="C91" s="311">
        <v>0</v>
      </c>
      <c r="D91" s="311"/>
      <c r="E91" s="301">
        <v>0</v>
      </c>
      <c r="F91" s="302" t="s">
        <v>1397</v>
      </c>
      <c r="G91" s="288" t="str">
        <f t="shared" si="1"/>
        <v>款</v>
      </c>
    </row>
    <row r="92" s="279" customFormat="1" ht="18.75" spans="1:7">
      <c r="A92" s="308" t="s">
        <v>1573</v>
      </c>
      <c r="B92" s="309" t="s">
        <v>1574</v>
      </c>
      <c r="C92" s="305">
        <v>0</v>
      </c>
      <c r="D92" s="305">
        <v>0</v>
      </c>
      <c r="E92" s="301">
        <v>0</v>
      </c>
      <c r="F92" s="302" t="s">
        <v>1397</v>
      </c>
      <c r="G92" s="288" t="str">
        <f t="shared" si="1"/>
        <v>款</v>
      </c>
    </row>
    <row r="93" s="279" customFormat="1" ht="18.75" spans="1:7">
      <c r="A93" s="308" t="s">
        <v>1575</v>
      </c>
      <c r="B93" s="310" t="s">
        <v>1576</v>
      </c>
      <c r="C93" s="311">
        <v>0</v>
      </c>
      <c r="D93" s="311"/>
      <c r="E93" s="301">
        <v>0</v>
      </c>
      <c r="F93" s="302" t="s">
        <v>1397</v>
      </c>
      <c r="G93" s="288" t="str">
        <f t="shared" si="1"/>
        <v>项</v>
      </c>
    </row>
    <row r="94" s="279" customFormat="1" ht="18.75" spans="1:7">
      <c r="A94" s="308" t="s">
        <v>1577</v>
      </c>
      <c r="B94" s="310" t="s">
        <v>1578</v>
      </c>
      <c r="C94" s="311">
        <v>0</v>
      </c>
      <c r="D94" s="311"/>
      <c r="E94" s="301">
        <v>0</v>
      </c>
      <c r="F94" s="302" t="s">
        <v>1397</v>
      </c>
      <c r="G94" s="288" t="str">
        <f t="shared" si="1"/>
        <v>项</v>
      </c>
    </row>
    <row r="95" s="279" customFormat="1" ht="18.75" spans="1:7">
      <c r="A95" s="308" t="s">
        <v>1579</v>
      </c>
      <c r="B95" s="310" t="s">
        <v>1580</v>
      </c>
      <c r="C95" s="311">
        <v>0</v>
      </c>
      <c r="D95" s="311"/>
      <c r="E95" s="301">
        <v>0</v>
      </c>
      <c r="F95" s="302" t="s">
        <v>1397</v>
      </c>
      <c r="G95" s="288" t="str">
        <f t="shared" si="1"/>
        <v>项</v>
      </c>
    </row>
    <row r="96" s="279" customFormat="1" ht="18.75" spans="1:7">
      <c r="A96" s="308" t="s">
        <v>1581</v>
      </c>
      <c r="B96" s="310" t="s">
        <v>1582</v>
      </c>
      <c r="C96" s="311">
        <v>0</v>
      </c>
      <c r="D96" s="311"/>
      <c r="E96" s="301">
        <v>0</v>
      </c>
      <c r="F96" s="302" t="s">
        <v>1397</v>
      </c>
      <c r="G96" s="288" t="str">
        <f t="shared" si="1"/>
        <v>项</v>
      </c>
    </row>
    <row r="97" s="279" customFormat="1" ht="18.75" spans="1:7">
      <c r="A97" s="308" t="s">
        <v>1583</v>
      </c>
      <c r="B97" s="310" t="s">
        <v>1584</v>
      </c>
      <c r="C97" s="311">
        <v>0</v>
      </c>
      <c r="D97" s="311"/>
      <c r="E97" s="301">
        <v>0</v>
      </c>
      <c r="F97" s="302" t="s">
        <v>1397</v>
      </c>
      <c r="G97" s="288" t="str">
        <f t="shared" si="1"/>
        <v>项</v>
      </c>
    </row>
    <row r="98" s="279" customFormat="1" ht="18.75" spans="1:7">
      <c r="A98" s="308" t="s">
        <v>1585</v>
      </c>
      <c r="B98" s="309" t="s">
        <v>1586</v>
      </c>
      <c r="C98" s="305">
        <v>0</v>
      </c>
      <c r="D98" s="305">
        <v>0</v>
      </c>
      <c r="E98" s="301">
        <v>0</v>
      </c>
      <c r="F98" s="302" t="s">
        <v>1397</v>
      </c>
      <c r="G98" s="288" t="str">
        <f t="shared" si="1"/>
        <v>款</v>
      </c>
    </row>
    <row r="99" s="279" customFormat="1" ht="18.75" spans="1:7">
      <c r="A99" s="308" t="s">
        <v>1587</v>
      </c>
      <c r="B99" s="310" t="s">
        <v>1588</v>
      </c>
      <c r="C99" s="311">
        <v>0</v>
      </c>
      <c r="D99" s="311"/>
      <c r="E99" s="301">
        <v>0</v>
      </c>
      <c r="F99" s="302" t="s">
        <v>1397</v>
      </c>
      <c r="G99" s="288" t="str">
        <f t="shared" si="1"/>
        <v>项</v>
      </c>
    </row>
    <row r="100" s="279" customFormat="1" ht="18.75" spans="1:7">
      <c r="A100" s="308" t="s">
        <v>1589</v>
      </c>
      <c r="B100" s="310" t="s">
        <v>1590</v>
      </c>
      <c r="C100" s="311">
        <v>0</v>
      </c>
      <c r="D100" s="311"/>
      <c r="E100" s="301">
        <v>0</v>
      </c>
      <c r="F100" s="302" t="s">
        <v>1397</v>
      </c>
      <c r="G100" s="288" t="str">
        <f t="shared" si="1"/>
        <v>项</v>
      </c>
    </row>
    <row r="101" s="279" customFormat="1" ht="18.75" spans="1:7">
      <c r="A101" s="308" t="s">
        <v>1591</v>
      </c>
      <c r="B101" s="310" t="s">
        <v>1592</v>
      </c>
      <c r="C101" s="311">
        <v>0</v>
      </c>
      <c r="D101" s="311"/>
      <c r="E101" s="301">
        <v>0</v>
      </c>
      <c r="F101" s="302" t="s">
        <v>1397</v>
      </c>
      <c r="G101" s="288" t="str">
        <f t="shared" si="1"/>
        <v>项</v>
      </c>
    </row>
    <row r="102" s="279" customFormat="1" ht="18.75" spans="1:7">
      <c r="A102" s="308" t="s">
        <v>1593</v>
      </c>
      <c r="B102" s="309" t="s">
        <v>1594</v>
      </c>
      <c r="C102" s="305">
        <v>0</v>
      </c>
      <c r="D102" s="305">
        <v>0</v>
      </c>
      <c r="E102" s="301">
        <v>0</v>
      </c>
      <c r="F102" s="302" t="s">
        <v>1397</v>
      </c>
      <c r="G102" s="288" t="str">
        <f t="shared" si="1"/>
        <v>款</v>
      </c>
    </row>
    <row r="103" s="279" customFormat="1" ht="18.75" spans="1:7">
      <c r="A103" s="308" t="s">
        <v>1595</v>
      </c>
      <c r="B103" s="310" t="s">
        <v>1536</v>
      </c>
      <c r="C103" s="311">
        <v>0</v>
      </c>
      <c r="D103" s="311"/>
      <c r="E103" s="301">
        <v>0</v>
      </c>
      <c r="F103" s="302" t="s">
        <v>1397</v>
      </c>
      <c r="G103" s="288" t="str">
        <f t="shared" si="1"/>
        <v>项</v>
      </c>
    </row>
    <row r="104" s="279" customFormat="1" ht="18.75" spans="1:7">
      <c r="A104" s="308" t="s">
        <v>1596</v>
      </c>
      <c r="B104" s="310" t="s">
        <v>1538</v>
      </c>
      <c r="C104" s="311">
        <v>0</v>
      </c>
      <c r="D104" s="311"/>
      <c r="E104" s="301">
        <v>0</v>
      </c>
      <c r="F104" s="302" t="s">
        <v>1397</v>
      </c>
      <c r="G104" s="288" t="str">
        <f t="shared" si="1"/>
        <v>项</v>
      </c>
    </row>
    <row r="105" s="279" customFormat="1" ht="18.75" spans="1:7">
      <c r="A105" s="308" t="s">
        <v>1597</v>
      </c>
      <c r="B105" s="310" t="s">
        <v>1598</v>
      </c>
      <c r="C105" s="311">
        <v>0</v>
      </c>
      <c r="D105" s="311"/>
      <c r="E105" s="301">
        <v>0</v>
      </c>
      <c r="F105" s="302" t="s">
        <v>1397</v>
      </c>
      <c r="G105" s="288" t="str">
        <f t="shared" si="1"/>
        <v>项</v>
      </c>
    </row>
    <row r="106" s="279" customFormat="1" ht="18.75" spans="1:7">
      <c r="A106" s="308" t="s">
        <v>1599</v>
      </c>
      <c r="B106" s="309" t="s">
        <v>1600</v>
      </c>
      <c r="C106" s="305">
        <v>0</v>
      </c>
      <c r="D106" s="305">
        <v>0</v>
      </c>
      <c r="E106" s="301">
        <v>0</v>
      </c>
      <c r="F106" s="302" t="s">
        <v>1397</v>
      </c>
      <c r="G106" s="288" t="str">
        <f t="shared" si="1"/>
        <v>款</v>
      </c>
    </row>
    <row r="107" s="279" customFormat="1" ht="18.75" spans="1:7">
      <c r="A107" s="308" t="s">
        <v>1601</v>
      </c>
      <c r="B107" s="310" t="s">
        <v>1536</v>
      </c>
      <c r="C107" s="311">
        <v>0</v>
      </c>
      <c r="D107" s="311"/>
      <c r="E107" s="301">
        <v>0</v>
      </c>
      <c r="F107" s="302" t="s">
        <v>1397</v>
      </c>
      <c r="G107" s="288" t="str">
        <f t="shared" si="1"/>
        <v>项</v>
      </c>
    </row>
    <row r="108" s="279" customFormat="1" ht="18.75" spans="1:7">
      <c r="A108" s="308" t="s">
        <v>1602</v>
      </c>
      <c r="B108" s="310" t="s">
        <v>1538</v>
      </c>
      <c r="C108" s="311">
        <v>0</v>
      </c>
      <c r="D108" s="311"/>
      <c r="E108" s="301">
        <v>0</v>
      </c>
      <c r="F108" s="302" t="s">
        <v>1397</v>
      </c>
      <c r="G108" s="288" t="str">
        <f t="shared" si="1"/>
        <v>项</v>
      </c>
    </row>
    <row r="109" s="279" customFormat="1" ht="18.75" spans="1:7">
      <c r="A109" s="308" t="s">
        <v>1603</v>
      </c>
      <c r="B109" s="310" t="s">
        <v>1604</v>
      </c>
      <c r="C109" s="311">
        <v>0</v>
      </c>
      <c r="D109" s="311"/>
      <c r="E109" s="301">
        <v>0</v>
      </c>
      <c r="F109" s="302" t="s">
        <v>1397</v>
      </c>
      <c r="G109" s="288" t="str">
        <f t="shared" si="1"/>
        <v>项</v>
      </c>
    </row>
    <row r="110" s="279" customFormat="1" ht="37.5" spans="1:7">
      <c r="A110" s="308" t="s">
        <v>1605</v>
      </c>
      <c r="B110" s="309" t="s">
        <v>1606</v>
      </c>
      <c r="C110" s="305">
        <v>0</v>
      </c>
      <c r="D110" s="305">
        <v>0</v>
      </c>
      <c r="E110" s="301">
        <v>0</v>
      </c>
      <c r="F110" s="302" t="s">
        <v>1397</v>
      </c>
      <c r="G110" s="288" t="str">
        <f t="shared" si="1"/>
        <v>款</v>
      </c>
    </row>
    <row r="111" s="279" customFormat="1" ht="18.75" spans="1:7">
      <c r="A111" s="308" t="s">
        <v>1607</v>
      </c>
      <c r="B111" s="310" t="s">
        <v>1576</v>
      </c>
      <c r="C111" s="311">
        <v>0</v>
      </c>
      <c r="D111" s="311"/>
      <c r="E111" s="301">
        <v>0</v>
      </c>
      <c r="F111" s="302" t="s">
        <v>1397</v>
      </c>
      <c r="G111" s="288" t="str">
        <f t="shared" si="1"/>
        <v>项</v>
      </c>
    </row>
    <row r="112" s="279" customFormat="1" ht="18.75" spans="1:7">
      <c r="A112" s="308" t="s">
        <v>1608</v>
      </c>
      <c r="B112" s="310" t="s">
        <v>1578</v>
      </c>
      <c r="C112" s="311">
        <v>0</v>
      </c>
      <c r="D112" s="311"/>
      <c r="E112" s="301">
        <v>0</v>
      </c>
      <c r="F112" s="302" t="s">
        <v>1397</v>
      </c>
      <c r="G112" s="288" t="str">
        <f t="shared" si="1"/>
        <v>项</v>
      </c>
    </row>
    <row r="113" s="279" customFormat="1" ht="18.75" spans="1:7">
      <c r="A113" s="308" t="s">
        <v>1609</v>
      </c>
      <c r="B113" s="310" t="s">
        <v>1580</v>
      </c>
      <c r="C113" s="311">
        <v>0</v>
      </c>
      <c r="D113" s="311"/>
      <c r="E113" s="301">
        <v>0</v>
      </c>
      <c r="F113" s="302" t="s">
        <v>1397</v>
      </c>
      <c r="G113" s="288" t="str">
        <f t="shared" si="1"/>
        <v>项</v>
      </c>
    </row>
    <row r="114" s="279" customFormat="1" ht="18.75" spans="1:7">
      <c r="A114" s="308" t="s">
        <v>1610</v>
      </c>
      <c r="B114" s="310" t="s">
        <v>1582</v>
      </c>
      <c r="C114" s="311">
        <v>0</v>
      </c>
      <c r="D114" s="311"/>
      <c r="E114" s="301">
        <v>0</v>
      </c>
      <c r="F114" s="302" t="s">
        <v>1397</v>
      </c>
      <c r="G114" s="288" t="str">
        <f t="shared" si="1"/>
        <v>项</v>
      </c>
    </row>
    <row r="115" s="279" customFormat="1" ht="37.5" spans="1:7">
      <c r="A115" s="308" t="s">
        <v>1611</v>
      </c>
      <c r="B115" s="310" t="s">
        <v>1612</v>
      </c>
      <c r="C115" s="311">
        <v>0</v>
      </c>
      <c r="D115" s="311"/>
      <c r="E115" s="301">
        <v>0</v>
      </c>
      <c r="F115" s="302" t="s">
        <v>1397</v>
      </c>
      <c r="G115" s="288" t="str">
        <f t="shared" si="1"/>
        <v>项</v>
      </c>
    </row>
    <row r="116" s="279" customFormat="1" ht="18.75" spans="1:7">
      <c r="A116" s="308" t="s">
        <v>1613</v>
      </c>
      <c r="B116" s="309" t="s">
        <v>1614</v>
      </c>
      <c r="C116" s="311">
        <v>0</v>
      </c>
      <c r="D116" s="311">
        <v>0</v>
      </c>
      <c r="E116" s="301">
        <v>0</v>
      </c>
      <c r="F116" s="302" t="s">
        <v>1397</v>
      </c>
      <c r="G116" s="288" t="str">
        <f t="shared" si="1"/>
        <v>款</v>
      </c>
    </row>
    <row r="117" s="279" customFormat="1" ht="18.75" spans="1:7">
      <c r="A117" s="308" t="s">
        <v>1615</v>
      </c>
      <c r="B117" s="310" t="s">
        <v>1588</v>
      </c>
      <c r="C117" s="311">
        <v>0</v>
      </c>
      <c r="D117" s="311"/>
      <c r="E117" s="301">
        <v>0</v>
      </c>
      <c r="F117" s="302" t="s">
        <v>1397</v>
      </c>
      <c r="G117" s="288" t="str">
        <f t="shared" si="1"/>
        <v>项</v>
      </c>
    </row>
    <row r="118" s="279" customFormat="1" ht="18.75" spans="1:7">
      <c r="A118" s="308" t="s">
        <v>1616</v>
      </c>
      <c r="B118" s="310" t="s">
        <v>1617</v>
      </c>
      <c r="C118" s="311">
        <v>0</v>
      </c>
      <c r="D118" s="311"/>
      <c r="E118" s="301">
        <v>0</v>
      </c>
      <c r="F118" s="302" t="s">
        <v>1397</v>
      </c>
      <c r="G118" s="288" t="str">
        <f t="shared" si="1"/>
        <v>项</v>
      </c>
    </row>
    <row r="119" s="279" customFormat="1" ht="37.5" spans="1:7">
      <c r="A119" s="308" t="s">
        <v>1618</v>
      </c>
      <c r="B119" s="309" t="s">
        <v>1619</v>
      </c>
      <c r="C119" s="305">
        <v>0</v>
      </c>
      <c r="D119" s="305">
        <v>0</v>
      </c>
      <c r="E119" s="301">
        <v>0</v>
      </c>
      <c r="F119" s="302" t="s">
        <v>1397</v>
      </c>
      <c r="G119" s="288" t="str">
        <f t="shared" si="1"/>
        <v>款</v>
      </c>
    </row>
    <row r="120" s="279" customFormat="1" ht="18.75" spans="1:7">
      <c r="A120" s="308" t="s">
        <v>1620</v>
      </c>
      <c r="B120" s="310" t="s">
        <v>1536</v>
      </c>
      <c r="C120" s="311">
        <v>0</v>
      </c>
      <c r="D120" s="311"/>
      <c r="E120" s="301">
        <v>0</v>
      </c>
      <c r="F120" s="302" t="s">
        <v>1397</v>
      </c>
      <c r="G120" s="288" t="str">
        <f t="shared" si="1"/>
        <v>项</v>
      </c>
    </row>
    <row r="121" s="279" customFormat="1" ht="18.75" spans="1:7">
      <c r="A121" s="308" t="s">
        <v>1621</v>
      </c>
      <c r="B121" s="310" t="s">
        <v>1538</v>
      </c>
      <c r="C121" s="311">
        <v>0</v>
      </c>
      <c r="D121" s="311"/>
      <c r="E121" s="301">
        <v>0</v>
      </c>
      <c r="F121" s="302" t="s">
        <v>1397</v>
      </c>
      <c r="G121" s="288" t="str">
        <f t="shared" si="1"/>
        <v>项</v>
      </c>
    </row>
    <row r="122" s="279" customFormat="1" ht="18.75" spans="1:7">
      <c r="A122" s="308" t="s">
        <v>1622</v>
      </c>
      <c r="B122" s="310" t="s">
        <v>1540</v>
      </c>
      <c r="C122" s="311">
        <v>0</v>
      </c>
      <c r="D122" s="311"/>
      <c r="E122" s="301">
        <v>0</v>
      </c>
      <c r="F122" s="302" t="s">
        <v>1397</v>
      </c>
      <c r="G122" s="288" t="str">
        <f t="shared" si="1"/>
        <v>项</v>
      </c>
    </row>
    <row r="123" s="279" customFormat="1" ht="18.75" spans="1:7">
      <c r="A123" s="308" t="s">
        <v>1623</v>
      </c>
      <c r="B123" s="310" t="s">
        <v>1542</v>
      </c>
      <c r="C123" s="311">
        <v>0</v>
      </c>
      <c r="D123" s="311"/>
      <c r="E123" s="301">
        <v>0</v>
      </c>
      <c r="F123" s="302" t="s">
        <v>1397</v>
      </c>
      <c r="G123" s="288" t="str">
        <f t="shared" si="1"/>
        <v>项</v>
      </c>
    </row>
    <row r="124" s="279" customFormat="1" ht="18.75" spans="1:7">
      <c r="A124" s="308" t="s">
        <v>1624</v>
      </c>
      <c r="B124" s="310" t="s">
        <v>1548</v>
      </c>
      <c r="C124" s="311">
        <v>0</v>
      </c>
      <c r="D124" s="311"/>
      <c r="E124" s="301">
        <v>0</v>
      </c>
      <c r="F124" s="302" t="s">
        <v>1397</v>
      </c>
      <c r="G124" s="288" t="str">
        <f t="shared" si="1"/>
        <v>项</v>
      </c>
    </row>
    <row r="125" s="279" customFormat="1" ht="18.75" spans="1:7">
      <c r="A125" s="308" t="s">
        <v>1625</v>
      </c>
      <c r="B125" s="310" t="s">
        <v>1552</v>
      </c>
      <c r="C125" s="311">
        <v>0</v>
      </c>
      <c r="D125" s="311"/>
      <c r="E125" s="301">
        <v>0</v>
      </c>
      <c r="F125" s="302" t="s">
        <v>1397</v>
      </c>
      <c r="G125" s="288" t="str">
        <f t="shared" si="1"/>
        <v>项</v>
      </c>
    </row>
    <row r="126" s="279" customFormat="1" ht="18.75" spans="1:7">
      <c r="A126" s="308" t="s">
        <v>1626</v>
      </c>
      <c r="B126" s="310" t="s">
        <v>1554</v>
      </c>
      <c r="C126" s="311">
        <v>0</v>
      </c>
      <c r="D126" s="311"/>
      <c r="E126" s="301">
        <v>0</v>
      </c>
      <c r="F126" s="302" t="s">
        <v>1397</v>
      </c>
      <c r="G126" s="288" t="str">
        <f t="shared" si="1"/>
        <v>项</v>
      </c>
    </row>
    <row r="127" s="279" customFormat="1" ht="37.5" spans="1:7">
      <c r="A127" s="308" t="s">
        <v>1627</v>
      </c>
      <c r="B127" s="310" t="s">
        <v>1628</v>
      </c>
      <c r="C127" s="311">
        <v>0</v>
      </c>
      <c r="D127" s="311"/>
      <c r="E127" s="301">
        <v>0</v>
      </c>
      <c r="F127" s="302" t="s">
        <v>1397</v>
      </c>
      <c r="G127" s="288" t="str">
        <f t="shared" si="1"/>
        <v>项</v>
      </c>
    </row>
    <row r="128" s="279" customFormat="1" ht="18.75" spans="1:7">
      <c r="A128" s="308">
        <v>21298</v>
      </c>
      <c r="B128" s="304" t="s">
        <v>1455</v>
      </c>
      <c r="C128" s="311">
        <v>0</v>
      </c>
      <c r="D128" s="311">
        <v>0</v>
      </c>
      <c r="E128" s="301">
        <v>0</v>
      </c>
      <c r="F128" s="302" t="s">
        <v>1397</v>
      </c>
      <c r="G128" s="288" t="str">
        <f t="shared" si="1"/>
        <v>款</v>
      </c>
    </row>
    <row r="129" s="279" customFormat="1" ht="18.75" spans="1:7">
      <c r="A129" s="308">
        <v>2129801</v>
      </c>
      <c r="B129" s="306" t="s">
        <v>1629</v>
      </c>
      <c r="C129" s="311"/>
      <c r="D129" s="311"/>
      <c r="E129" s="301">
        <v>0</v>
      </c>
      <c r="F129" s="302" t="s">
        <v>1397</v>
      </c>
      <c r="G129" s="288" t="str">
        <f t="shared" si="1"/>
        <v>项</v>
      </c>
    </row>
    <row r="130" s="279" customFormat="1" ht="18.75" spans="1:7">
      <c r="A130" s="308">
        <v>2129899</v>
      </c>
      <c r="B130" s="306" t="s">
        <v>1630</v>
      </c>
      <c r="C130" s="311"/>
      <c r="D130" s="311"/>
      <c r="E130" s="301">
        <v>0</v>
      </c>
      <c r="F130" s="302" t="s">
        <v>1397</v>
      </c>
      <c r="G130" s="288" t="str">
        <f t="shared" si="1"/>
        <v>项</v>
      </c>
    </row>
    <row r="131" s="279" customFormat="1" ht="18.75" spans="1:7">
      <c r="A131" s="307" t="s">
        <v>91</v>
      </c>
      <c r="B131" s="219" t="s">
        <v>1631</v>
      </c>
      <c r="C131" s="300">
        <v>573</v>
      </c>
      <c r="D131" s="300">
        <v>1091</v>
      </c>
      <c r="E131" s="301">
        <v>0.904</v>
      </c>
      <c r="F131" s="302" t="s">
        <v>1382</v>
      </c>
      <c r="G131" s="288" t="str">
        <f t="shared" si="1"/>
        <v>类</v>
      </c>
    </row>
    <row r="132" s="279" customFormat="1" ht="18.75" spans="1:7">
      <c r="A132" s="308" t="s">
        <v>1632</v>
      </c>
      <c r="B132" s="309" t="s">
        <v>1633</v>
      </c>
      <c r="C132" s="305">
        <v>230</v>
      </c>
      <c r="D132" s="305">
        <v>378</v>
      </c>
      <c r="E132" s="313">
        <v>0.643</v>
      </c>
      <c r="F132" s="302" t="s">
        <v>1382</v>
      </c>
      <c r="G132" s="288" t="str">
        <f t="shared" ref="G132:G195" si="2">IF(LEN(A132)=3,"类",IF(LEN(A132)=5,"款","项"))</f>
        <v>款</v>
      </c>
    </row>
    <row r="133" s="279" customFormat="1" ht="18.75" spans="1:7">
      <c r="A133" s="308" t="s">
        <v>1634</v>
      </c>
      <c r="B133" s="310" t="s">
        <v>1635</v>
      </c>
      <c r="C133" s="311">
        <v>132</v>
      </c>
      <c r="D133" s="311">
        <v>378</v>
      </c>
      <c r="E133" s="313">
        <v>1.864</v>
      </c>
      <c r="F133" s="302" t="s">
        <v>1382</v>
      </c>
      <c r="G133" s="288" t="str">
        <f t="shared" si="2"/>
        <v>项</v>
      </c>
    </row>
    <row r="134" s="279" customFormat="1" ht="18.75" spans="1:7">
      <c r="A134" s="308" t="s">
        <v>1636</v>
      </c>
      <c r="B134" s="310" t="s">
        <v>1637</v>
      </c>
      <c r="C134" s="311">
        <v>0</v>
      </c>
      <c r="D134" s="311"/>
      <c r="E134" s="313">
        <v>0</v>
      </c>
      <c r="F134" s="302" t="s">
        <v>1397</v>
      </c>
      <c r="G134" s="288" t="str">
        <f t="shared" si="2"/>
        <v>项</v>
      </c>
    </row>
    <row r="135" s="279" customFormat="1" ht="18.75" spans="1:7">
      <c r="A135" s="308" t="s">
        <v>1638</v>
      </c>
      <c r="B135" s="310" t="s">
        <v>1639</v>
      </c>
      <c r="C135" s="311">
        <v>0</v>
      </c>
      <c r="D135" s="311"/>
      <c r="E135" s="313">
        <v>0</v>
      </c>
      <c r="F135" s="302" t="s">
        <v>1397</v>
      </c>
      <c r="G135" s="288" t="str">
        <f t="shared" si="2"/>
        <v>项</v>
      </c>
    </row>
    <row r="136" s="279" customFormat="1" ht="18.75" spans="1:7">
      <c r="A136" s="308" t="s">
        <v>1640</v>
      </c>
      <c r="B136" s="310" t="s">
        <v>1641</v>
      </c>
      <c r="C136" s="311">
        <v>98</v>
      </c>
      <c r="D136" s="311"/>
      <c r="E136" s="313">
        <v>-1</v>
      </c>
      <c r="F136" s="302" t="s">
        <v>1382</v>
      </c>
      <c r="G136" s="288" t="str">
        <f t="shared" si="2"/>
        <v>项</v>
      </c>
    </row>
    <row r="137" s="279" customFormat="1" ht="18.75" spans="1:7">
      <c r="A137" s="308" t="s">
        <v>1642</v>
      </c>
      <c r="B137" s="309" t="s">
        <v>1643</v>
      </c>
      <c r="C137" s="305">
        <v>0</v>
      </c>
      <c r="D137" s="305">
        <v>0</v>
      </c>
      <c r="E137" s="313">
        <v>0</v>
      </c>
      <c r="F137" s="302" t="s">
        <v>1397</v>
      </c>
      <c r="G137" s="288" t="str">
        <f t="shared" si="2"/>
        <v>款</v>
      </c>
    </row>
    <row r="138" s="279" customFormat="1" ht="18.75" spans="1:7">
      <c r="A138" s="308" t="s">
        <v>1644</v>
      </c>
      <c r="B138" s="310" t="s">
        <v>1635</v>
      </c>
      <c r="C138" s="311">
        <v>0</v>
      </c>
      <c r="D138" s="311"/>
      <c r="E138" s="301">
        <v>0</v>
      </c>
      <c r="F138" s="302" t="s">
        <v>1397</v>
      </c>
      <c r="G138" s="288" t="str">
        <f t="shared" si="2"/>
        <v>项</v>
      </c>
    </row>
    <row r="139" s="279" customFormat="1" ht="18.75" spans="1:7">
      <c r="A139" s="308" t="s">
        <v>1645</v>
      </c>
      <c r="B139" s="310" t="s">
        <v>1637</v>
      </c>
      <c r="C139" s="311">
        <v>0</v>
      </c>
      <c r="D139" s="311"/>
      <c r="E139" s="301">
        <v>0</v>
      </c>
      <c r="F139" s="302" t="s">
        <v>1397</v>
      </c>
      <c r="G139" s="288" t="str">
        <f t="shared" si="2"/>
        <v>项</v>
      </c>
    </row>
    <row r="140" s="279" customFormat="1" ht="18.75" spans="1:7">
      <c r="A140" s="308" t="s">
        <v>1646</v>
      </c>
      <c r="B140" s="310" t="s">
        <v>1647</v>
      </c>
      <c r="C140" s="311">
        <v>0</v>
      </c>
      <c r="D140" s="311"/>
      <c r="E140" s="301">
        <v>0</v>
      </c>
      <c r="F140" s="302" t="s">
        <v>1397</v>
      </c>
      <c r="G140" s="288" t="str">
        <f t="shared" si="2"/>
        <v>项</v>
      </c>
    </row>
    <row r="141" s="279" customFormat="1" ht="18.75" spans="1:7">
      <c r="A141" s="308" t="s">
        <v>1648</v>
      </c>
      <c r="B141" s="310" t="s">
        <v>1649</v>
      </c>
      <c r="C141" s="311">
        <v>0</v>
      </c>
      <c r="D141" s="311"/>
      <c r="E141" s="301">
        <v>0</v>
      </c>
      <c r="F141" s="302" t="s">
        <v>1397</v>
      </c>
      <c r="G141" s="288" t="str">
        <f t="shared" si="2"/>
        <v>项</v>
      </c>
    </row>
    <row r="142" s="279" customFormat="1" ht="18.75" spans="1:7">
      <c r="A142" s="308" t="s">
        <v>1650</v>
      </c>
      <c r="B142" s="309" t="s">
        <v>1651</v>
      </c>
      <c r="C142" s="305">
        <v>0</v>
      </c>
      <c r="D142" s="305">
        <v>0</v>
      </c>
      <c r="E142" s="301">
        <v>0</v>
      </c>
      <c r="F142" s="302" t="s">
        <v>1397</v>
      </c>
      <c r="G142" s="288" t="str">
        <f t="shared" si="2"/>
        <v>款</v>
      </c>
    </row>
    <row r="143" s="279" customFormat="1" ht="18.75" spans="1:7">
      <c r="A143" s="308" t="s">
        <v>1652</v>
      </c>
      <c r="B143" s="310" t="s">
        <v>1003</v>
      </c>
      <c r="C143" s="311">
        <v>0</v>
      </c>
      <c r="D143" s="311"/>
      <c r="E143" s="301">
        <v>0</v>
      </c>
      <c r="F143" s="302" t="s">
        <v>1397</v>
      </c>
      <c r="G143" s="288" t="str">
        <f t="shared" si="2"/>
        <v>项</v>
      </c>
    </row>
    <row r="144" s="279" customFormat="1" ht="18.75" spans="1:7">
      <c r="A144" s="308" t="s">
        <v>1653</v>
      </c>
      <c r="B144" s="310" t="s">
        <v>1654</v>
      </c>
      <c r="C144" s="311">
        <v>0</v>
      </c>
      <c r="D144" s="311"/>
      <c r="E144" s="301">
        <v>0</v>
      </c>
      <c r="F144" s="302" t="s">
        <v>1397</v>
      </c>
      <c r="G144" s="288" t="str">
        <f t="shared" si="2"/>
        <v>项</v>
      </c>
    </row>
    <row r="145" s="279" customFormat="1" ht="18.75" spans="1:7">
      <c r="A145" s="308" t="s">
        <v>1655</v>
      </c>
      <c r="B145" s="310" t="s">
        <v>1656</v>
      </c>
      <c r="C145" s="311">
        <v>0</v>
      </c>
      <c r="D145" s="311"/>
      <c r="E145" s="301">
        <v>0</v>
      </c>
      <c r="F145" s="302" t="s">
        <v>1397</v>
      </c>
      <c r="G145" s="288" t="str">
        <f t="shared" si="2"/>
        <v>项</v>
      </c>
    </row>
    <row r="146" s="279" customFormat="1" ht="18.75" spans="1:7">
      <c r="A146" s="308" t="s">
        <v>1657</v>
      </c>
      <c r="B146" s="310" t="s">
        <v>1658</v>
      </c>
      <c r="C146" s="311">
        <v>0</v>
      </c>
      <c r="D146" s="311"/>
      <c r="E146" s="301">
        <v>0</v>
      </c>
      <c r="F146" s="302" t="s">
        <v>1397</v>
      </c>
      <c r="G146" s="288" t="str">
        <f t="shared" si="2"/>
        <v>项</v>
      </c>
    </row>
    <row r="147" s="279" customFormat="1" ht="37.5" spans="1:7">
      <c r="A147" s="314">
        <v>21370</v>
      </c>
      <c r="B147" s="309" t="s">
        <v>1659</v>
      </c>
      <c r="C147" s="311">
        <v>0</v>
      </c>
      <c r="D147" s="311">
        <v>0</v>
      </c>
      <c r="E147" s="301">
        <v>0</v>
      </c>
      <c r="F147" s="302" t="s">
        <v>1397</v>
      </c>
      <c r="G147" s="288" t="str">
        <f t="shared" si="2"/>
        <v>款</v>
      </c>
    </row>
    <row r="148" s="279" customFormat="1" ht="18.75" spans="1:7">
      <c r="A148" s="314">
        <v>2137001</v>
      </c>
      <c r="B148" s="310" t="s">
        <v>1635</v>
      </c>
      <c r="C148" s="311">
        <v>0</v>
      </c>
      <c r="D148" s="311"/>
      <c r="E148" s="301">
        <v>0</v>
      </c>
      <c r="F148" s="302" t="s">
        <v>1397</v>
      </c>
      <c r="G148" s="288" t="str">
        <f t="shared" si="2"/>
        <v>项</v>
      </c>
    </row>
    <row r="149" s="279" customFormat="1" ht="18.75" spans="1:7">
      <c r="A149" s="314">
        <v>2137099</v>
      </c>
      <c r="B149" s="310" t="s">
        <v>1660</v>
      </c>
      <c r="C149" s="311">
        <v>0</v>
      </c>
      <c r="D149" s="311"/>
      <c r="E149" s="301">
        <v>0</v>
      </c>
      <c r="F149" s="302" t="s">
        <v>1397</v>
      </c>
      <c r="G149" s="288" t="str">
        <f t="shared" si="2"/>
        <v>项</v>
      </c>
    </row>
    <row r="150" s="279" customFormat="1" ht="37.5" spans="1:7">
      <c r="A150" s="314">
        <v>21371</v>
      </c>
      <c r="B150" s="309" t="s">
        <v>1661</v>
      </c>
      <c r="C150" s="305">
        <v>0</v>
      </c>
      <c r="D150" s="305">
        <v>0</v>
      </c>
      <c r="E150" s="301">
        <v>0</v>
      </c>
      <c r="F150" s="302" t="s">
        <v>1397</v>
      </c>
      <c r="G150" s="288" t="str">
        <f t="shared" si="2"/>
        <v>款</v>
      </c>
    </row>
    <row r="151" s="279" customFormat="1" ht="18.75" spans="1:7">
      <c r="A151" s="314">
        <v>2137101</v>
      </c>
      <c r="B151" s="310" t="s">
        <v>1003</v>
      </c>
      <c r="C151" s="311">
        <v>0</v>
      </c>
      <c r="D151" s="311"/>
      <c r="E151" s="301">
        <v>0</v>
      </c>
      <c r="F151" s="302" t="s">
        <v>1397</v>
      </c>
      <c r="G151" s="288" t="str">
        <f t="shared" si="2"/>
        <v>项</v>
      </c>
    </row>
    <row r="152" s="279" customFormat="1" ht="18.75" spans="1:7">
      <c r="A152" s="314">
        <v>2137102</v>
      </c>
      <c r="B152" s="310" t="s">
        <v>1662</v>
      </c>
      <c r="C152" s="311">
        <v>0</v>
      </c>
      <c r="D152" s="311"/>
      <c r="E152" s="301">
        <v>0</v>
      </c>
      <c r="F152" s="302" t="s">
        <v>1397</v>
      </c>
      <c r="G152" s="288" t="str">
        <f t="shared" si="2"/>
        <v>项</v>
      </c>
    </row>
    <row r="153" s="279" customFormat="1" ht="18.75" spans="1:7">
      <c r="A153" s="314">
        <v>2137103</v>
      </c>
      <c r="B153" s="310" t="s">
        <v>1656</v>
      </c>
      <c r="C153" s="311">
        <v>0</v>
      </c>
      <c r="D153" s="311"/>
      <c r="E153" s="301">
        <v>0</v>
      </c>
      <c r="F153" s="302" t="s">
        <v>1397</v>
      </c>
      <c r="G153" s="288" t="str">
        <f t="shared" si="2"/>
        <v>项</v>
      </c>
    </row>
    <row r="154" s="279" customFormat="1" ht="37.5" spans="1:7">
      <c r="A154" s="314">
        <v>2137199</v>
      </c>
      <c r="B154" s="310" t="s">
        <v>1663</v>
      </c>
      <c r="C154" s="311">
        <v>0</v>
      </c>
      <c r="D154" s="311"/>
      <c r="E154" s="301">
        <v>0</v>
      </c>
      <c r="F154" s="302" t="s">
        <v>1397</v>
      </c>
      <c r="G154" s="288" t="str">
        <f t="shared" si="2"/>
        <v>项</v>
      </c>
    </row>
    <row r="155" s="279" customFormat="1" ht="18.75" spans="1:7">
      <c r="A155" s="314">
        <v>21372</v>
      </c>
      <c r="B155" s="309" t="s">
        <v>1664</v>
      </c>
      <c r="C155" s="311">
        <v>343</v>
      </c>
      <c r="D155" s="311">
        <v>713</v>
      </c>
      <c r="E155" s="313">
        <v>1.079</v>
      </c>
      <c r="F155" s="302" t="s">
        <v>1382</v>
      </c>
      <c r="G155" s="288" t="str">
        <f t="shared" si="2"/>
        <v>款</v>
      </c>
    </row>
    <row r="156" s="279" customFormat="1" ht="18.75" spans="1:7">
      <c r="A156" s="314">
        <v>2137201</v>
      </c>
      <c r="B156" s="310" t="s">
        <v>1665</v>
      </c>
      <c r="C156" s="311">
        <v>343</v>
      </c>
      <c r="D156" s="311">
        <v>438</v>
      </c>
      <c r="E156" s="313">
        <v>0.277</v>
      </c>
      <c r="F156" s="302" t="s">
        <v>1382</v>
      </c>
      <c r="G156" s="288" t="str">
        <f t="shared" si="2"/>
        <v>项</v>
      </c>
    </row>
    <row r="157" s="279" customFormat="1" ht="18.75" spans="1:7">
      <c r="A157" s="314">
        <v>2137202</v>
      </c>
      <c r="B157" s="310" t="s">
        <v>1635</v>
      </c>
      <c r="C157" s="311">
        <v>0</v>
      </c>
      <c r="D157" s="311">
        <v>275</v>
      </c>
      <c r="E157" s="301">
        <v>0</v>
      </c>
      <c r="F157" s="302" t="s">
        <v>1382</v>
      </c>
      <c r="G157" s="288" t="str">
        <f t="shared" si="2"/>
        <v>项</v>
      </c>
    </row>
    <row r="158" s="279" customFormat="1" ht="18.75" spans="1:7">
      <c r="A158" s="314">
        <v>2137299</v>
      </c>
      <c r="B158" s="310" t="s">
        <v>1666</v>
      </c>
      <c r="C158" s="311">
        <v>0</v>
      </c>
      <c r="D158" s="311"/>
      <c r="E158" s="301">
        <v>0</v>
      </c>
      <c r="F158" s="302" t="s">
        <v>1397</v>
      </c>
      <c r="G158" s="288" t="str">
        <f t="shared" si="2"/>
        <v>项</v>
      </c>
    </row>
    <row r="159" s="279" customFormat="1" ht="18.75" spans="1:7">
      <c r="A159" s="314">
        <v>21373</v>
      </c>
      <c r="B159" s="309" t="s">
        <v>1667</v>
      </c>
      <c r="C159" s="311">
        <v>0</v>
      </c>
      <c r="D159" s="311">
        <v>0</v>
      </c>
      <c r="E159" s="301">
        <v>0</v>
      </c>
      <c r="F159" s="302" t="s">
        <v>1397</v>
      </c>
      <c r="G159" s="288" t="str">
        <f t="shared" si="2"/>
        <v>款</v>
      </c>
    </row>
    <row r="160" s="279" customFormat="1" ht="18.75" spans="1:7">
      <c r="A160" s="314">
        <v>2137301</v>
      </c>
      <c r="B160" s="310" t="s">
        <v>1665</v>
      </c>
      <c r="C160" s="311">
        <v>0</v>
      </c>
      <c r="D160" s="311"/>
      <c r="E160" s="301">
        <v>0</v>
      </c>
      <c r="F160" s="302" t="s">
        <v>1397</v>
      </c>
      <c r="G160" s="288" t="str">
        <f t="shared" si="2"/>
        <v>项</v>
      </c>
    </row>
    <row r="161" s="279" customFormat="1" ht="18.75" spans="1:7">
      <c r="A161" s="314">
        <v>2137302</v>
      </c>
      <c r="B161" s="310" t="s">
        <v>1635</v>
      </c>
      <c r="C161" s="311">
        <v>0</v>
      </c>
      <c r="D161" s="311"/>
      <c r="E161" s="301">
        <v>0</v>
      </c>
      <c r="F161" s="302" t="s">
        <v>1397</v>
      </c>
      <c r="G161" s="288" t="str">
        <f t="shared" si="2"/>
        <v>项</v>
      </c>
    </row>
    <row r="162" s="279" customFormat="1" ht="18.75" spans="1:7">
      <c r="A162" s="314">
        <v>2137399</v>
      </c>
      <c r="B162" s="310" t="s">
        <v>1668</v>
      </c>
      <c r="C162" s="311">
        <v>0</v>
      </c>
      <c r="D162" s="311"/>
      <c r="E162" s="301">
        <v>0</v>
      </c>
      <c r="F162" s="302" t="s">
        <v>1397</v>
      </c>
      <c r="G162" s="288" t="str">
        <f t="shared" si="2"/>
        <v>项</v>
      </c>
    </row>
    <row r="163" s="279" customFormat="1" ht="37.5" spans="1:7">
      <c r="A163" s="314">
        <v>21374</v>
      </c>
      <c r="B163" s="309" t="s">
        <v>1669</v>
      </c>
      <c r="C163" s="311">
        <v>0</v>
      </c>
      <c r="D163" s="311">
        <v>0</v>
      </c>
      <c r="E163" s="301">
        <v>0</v>
      </c>
      <c r="F163" s="302" t="s">
        <v>1397</v>
      </c>
      <c r="G163" s="288" t="str">
        <f t="shared" si="2"/>
        <v>款</v>
      </c>
    </row>
    <row r="164" s="279" customFormat="1" ht="18.75" spans="1:7">
      <c r="A164" s="314">
        <v>2137401</v>
      </c>
      <c r="B164" s="310" t="s">
        <v>1635</v>
      </c>
      <c r="C164" s="311">
        <v>0</v>
      </c>
      <c r="D164" s="311"/>
      <c r="E164" s="301">
        <v>0</v>
      </c>
      <c r="F164" s="302" t="s">
        <v>1397</v>
      </c>
      <c r="G164" s="288" t="str">
        <f t="shared" si="2"/>
        <v>项</v>
      </c>
    </row>
    <row r="165" s="279" customFormat="1" ht="37.5" spans="1:7">
      <c r="A165" s="314">
        <v>2137499</v>
      </c>
      <c r="B165" s="310" t="s">
        <v>1670</v>
      </c>
      <c r="C165" s="311">
        <v>0</v>
      </c>
      <c r="D165" s="311"/>
      <c r="E165" s="301">
        <v>0</v>
      </c>
      <c r="F165" s="302" t="s">
        <v>1397</v>
      </c>
      <c r="G165" s="288" t="str">
        <f t="shared" si="2"/>
        <v>项</v>
      </c>
    </row>
    <row r="166" s="279" customFormat="1" ht="18.75" spans="1:7">
      <c r="A166" s="314">
        <v>21398</v>
      </c>
      <c r="B166" s="304" t="s">
        <v>1455</v>
      </c>
      <c r="C166" s="311">
        <v>0</v>
      </c>
      <c r="D166" s="311">
        <v>0</v>
      </c>
      <c r="E166" s="301">
        <v>0</v>
      </c>
      <c r="F166" s="302" t="s">
        <v>1397</v>
      </c>
      <c r="G166" s="288" t="str">
        <f t="shared" si="2"/>
        <v>款</v>
      </c>
    </row>
    <row r="167" s="279" customFormat="1" ht="18.75" spans="1:7">
      <c r="A167" s="314">
        <v>2139801</v>
      </c>
      <c r="B167" s="306" t="s">
        <v>1671</v>
      </c>
      <c r="C167" s="311"/>
      <c r="D167" s="311"/>
      <c r="E167" s="301">
        <v>0</v>
      </c>
      <c r="F167" s="302" t="s">
        <v>1397</v>
      </c>
      <c r="G167" s="288" t="str">
        <f t="shared" si="2"/>
        <v>项</v>
      </c>
    </row>
    <row r="168" s="279" customFormat="1" ht="18.75" spans="1:7">
      <c r="A168" s="314">
        <v>2139802</v>
      </c>
      <c r="B168" s="306" t="s">
        <v>1672</v>
      </c>
      <c r="C168" s="311"/>
      <c r="D168" s="311"/>
      <c r="E168" s="301">
        <v>0</v>
      </c>
      <c r="F168" s="302" t="s">
        <v>1397</v>
      </c>
      <c r="G168" s="288" t="str">
        <f t="shared" si="2"/>
        <v>项</v>
      </c>
    </row>
    <row r="169" s="279" customFormat="1" ht="18.75" spans="1:7">
      <c r="A169" s="314">
        <v>2139899</v>
      </c>
      <c r="B169" s="306" t="s">
        <v>1673</v>
      </c>
      <c r="C169" s="311"/>
      <c r="D169" s="311"/>
      <c r="E169" s="301">
        <v>0</v>
      </c>
      <c r="F169" s="302" t="s">
        <v>1397</v>
      </c>
      <c r="G169" s="288" t="str">
        <f t="shared" si="2"/>
        <v>项</v>
      </c>
    </row>
    <row r="170" s="279" customFormat="1" ht="18.75" spans="1:7">
      <c r="A170" s="307" t="s">
        <v>93</v>
      </c>
      <c r="B170" s="219" t="s">
        <v>1674</v>
      </c>
      <c r="C170" s="300">
        <v>25500</v>
      </c>
      <c r="D170" s="300">
        <v>0</v>
      </c>
      <c r="E170" s="301">
        <v>-1</v>
      </c>
      <c r="F170" s="302" t="s">
        <v>1382</v>
      </c>
      <c r="G170" s="288" t="str">
        <f t="shared" si="2"/>
        <v>类</v>
      </c>
    </row>
    <row r="171" s="279" customFormat="1" ht="18.75" spans="1:7">
      <c r="A171" s="308" t="s">
        <v>1675</v>
      </c>
      <c r="B171" s="309" t="s">
        <v>1676</v>
      </c>
      <c r="C171" s="305">
        <v>0</v>
      </c>
      <c r="D171" s="305">
        <v>0</v>
      </c>
      <c r="E171" s="301">
        <v>0</v>
      </c>
      <c r="F171" s="302" t="s">
        <v>1397</v>
      </c>
      <c r="G171" s="288" t="str">
        <f t="shared" si="2"/>
        <v>款</v>
      </c>
    </row>
    <row r="172" s="279" customFormat="1" ht="18.75" spans="1:7">
      <c r="A172" s="308" t="s">
        <v>1677</v>
      </c>
      <c r="B172" s="310" t="s">
        <v>1036</v>
      </c>
      <c r="C172" s="311">
        <v>0</v>
      </c>
      <c r="D172" s="311"/>
      <c r="E172" s="301">
        <v>0</v>
      </c>
      <c r="F172" s="302" t="s">
        <v>1397</v>
      </c>
      <c r="G172" s="288" t="str">
        <f t="shared" si="2"/>
        <v>项</v>
      </c>
    </row>
    <row r="173" s="279" customFormat="1" ht="18.75" spans="1:7">
      <c r="A173" s="308" t="s">
        <v>1678</v>
      </c>
      <c r="B173" s="310" t="s">
        <v>1037</v>
      </c>
      <c r="C173" s="311">
        <v>0</v>
      </c>
      <c r="D173" s="311"/>
      <c r="E173" s="301">
        <v>0</v>
      </c>
      <c r="F173" s="302" t="s">
        <v>1397</v>
      </c>
      <c r="G173" s="288" t="str">
        <f t="shared" si="2"/>
        <v>项</v>
      </c>
    </row>
    <row r="174" s="279" customFormat="1" ht="18.75" spans="1:7">
      <c r="A174" s="308" t="s">
        <v>1679</v>
      </c>
      <c r="B174" s="310" t="s">
        <v>1680</v>
      </c>
      <c r="C174" s="311">
        <v>0</v>
      </c>
      <c r="D174" s="311"/>
      <c r="E174" s="301">
        <v>0</v>
      </c>
      <c r="F174" s="302" t="s">
        <v>1397</v>
      </c>
      <c r="G174" s="288" t="str">
        <f t="shared" si="2"/>
        <v>项</v>
      </c>
    </row>
    <row r="175" s="279" customFormat="1" ht="37.5" spans="1:7">
      <c r="A175" s="308" t="s">
        <v>1681</v>
      </c>
      <c r="B175" s="310" t="s">
        <v>1682</v>
      </c>
      <c r="C175" s="311">
        <v>0</v>
      </c>
      <c r="D175" s="311"/>
      <c r="E175" s="301">
        <v>0</v>
      </c>
      <c r="F175" s="302" t="s">
        <v>1397</v>
      </c>
      <c r="G175" s="288" t="str">
        <f t="shared" si="2"/>
        <v>项</v>
      </c>
    </row>
    <row r="176" s="279" customFormat="1" ht="18.75" spans="1:7">
      <c r="A176" s="308" t="s">
        <v>1683</v>
      </c>
      <c r="B176" s="309" t="s">
        <v>1684</v>
      </c>
      <c r="C176" s="305">
        <v>0</v>
      </c>
      <c r="D176" s="305">
        <v>0</v>
      </c>
      <c r="E176" s="301">
        <v>0</v>
      </c>
      <c r="F176" s="302" t="s">
        <v>1397</v>
      </c>
      <c r="G176" s="288" t="str">
        <f t="shared" si="2"/>
        <v>款</v>
      </c>
    </row>
    <row r="177" s="279" customFormat="1" ht="18.75" spans="1:7">
      <c r="A177" s="308" t="s">
        <v>1685</v>
      </c>
      <c r="B177" s="310" t="s">
        <v>1680</v>
      </c>
      <c r="C177" s="311">
        <v>0</v>
      </c>
      <c r="D177" s="311"/>
      <c r="E177" s="301">
        <v>0</v>
      </c>
      <c r="F177" s="302" t="s">
        <v>1397</v>
      </c>
      <c r="G177" s="288" t="str">
        <f t="shared" si="2"/>
        <v>项</v>
      </c>
    </row>
    <row r="178" s="279" customFormat="1" ht="18.75" spans="1:7">
      <c r="A178" s="308" t="s">
        <v>1686</v>
      </c>
      <c r="B178" s="310" t="s">
        <v>1687</v>
      </c>
      <c r="C178" s="311">
        <v>0</v>
      </c>
      <c r="D178" s="311"/>
      <c r="E178" s="301">
        <v>0</v>
      </c>
      <c r="F178" s="302" t="s">
        <v>1397</v>
      </c>
      <c r="G178" s="288" t="str">
        <f t="shared" si="2"/>
        <v>项</v>
      </c>
    </row>
    <row r="179" s="279" customFormat="1" ht="18.75" spans="1:7">
      <c r="A179" s="308" t="s">
        <v>1688</v>
      </c>
      <c r="B179" s="310" t="s">
        <v>1689</v>
      </c>
      <c r="C179" s="311">
        <v>0</v>
      </c>
      <c r="D179" s="311"/>
      <c r="E179" s="301">
        <v>0</v>
      </c>
      <c r="F179" s="302" t="s">
        <v>1397</v>
      </c>
      <c r="G179" s="288" t="str">
        <f t="shared" si="2"/>
        <v>项</v>
      </c>
    </row>
    <row r="180" s="279" customFormat="1" ht="18.75" spans="1:7">
      <c r="A180" s="308" t="s">
        <v>1690</v>
      </c>
      <c r="B180" s="310" t="s">
        <v>1691</v>
      </c>
      <c r="C180" s="311">
        <v>0</v>
      </c>
      <c r="D180" s="311"/>
      <c r="E180" s="301">
        <v>0</v>
      </c>
      <c r="F180" s="302" t="s">
        <v>1397</v>
      </c>
      <c r="G180" s="288" t="str">
        <f t="shared" si="2"/>
        <v>项</v>
      </c>
    </row>
    <row r="181" s="279" customFormat="1" ht="18.75" spans="1:7">
      <c r="A181" s="308" t="s">
        <v>1692</v>
      </c>
      <c r="B181" s="309" t="s">
        <v>1693</v>
      </c>
      <c r="C181" s="311">
        <v>0</v>
      </c>
      <c r="D181" s="311">
        <v>0</v>
      </c>
      <c r="E181" s="301">
        <v>0</v>
      </c>
      <c r="F181" s="302" t="s">
        <v>1397</v>
      </c>
      <c r="G181" s="288" t="str">
        <f t="shared" si="2"/>
        <v>款</v>
      </c>
    </row>
    <row r="182" s="279" customFormat="1" ht="18.75" spans="1:7">
      <c r="A182" s="308" t="s">
        <v>1694</v>
      </c>
      <c r="B182" s="310" t="s">
        <v>1695</v>
      </c>
      <c r="C182" s="311">
        <v>0</v>
      </c>
      <c r="D182" s="311"/>
      <c r="E182" s="301">
        <v>0</v>
      </c>
      <c r="F182" s="302" t="s">
        <v>1397</v>
      </c>
      <c r="G182" s="288" t="str">
        <f t="shared" si="2"/>
        <v>项</v>
      </c>
    </row>
    <row r="183" s="279" customFormat="1" ht="18.75" spans="1:7">
      <c r="A183" s="308" t="s">
        <v>1696</v>
      </c>
      <c r="B183" s="310" t="s">
        <v>1697</v>
      </c>
      <c r="C183" s="311">
        <v>0</v>
      </c>
      <c r="D183" s="311"/>
      <c r="E183" s="301">
        <v>0</v>
      </c>
      <c r="F183" s="302" t="s">
        <v>1397</v>
      </c>
      <c r="G183" s="288" t="str">
        <f t="shared" si="2"/>
        <v>项</v>
      </c>
    </row>
    <row r="184" s="279" customFormat="1" ht="18.75" spans="1:7">
      <c r="A184" s="308" t="s">
        <v>1698</v>
      </c>
      <c r="B184" s="310" t="s">
        <v>1699</v>
      </c>
      <c r="C184" s="311">
        <v>0</v>
      </c>
      <c r="D184" s="311"/>
      <c r="E184" s="301">
        <v>0</v>
      </c>
      <c r="F184" s="302" t="s">
        <v>1397</v>
      </c>
      <c r="G184" s="288" t="str">
        <f t="shared" si="2"/>
        <v>项</v>
      </c>
    </row>
    <row r="185" s="279" customFormat="1" ht="18.75" spans="1:7">
      <c r="A185" s="308" t="s">
        <v>1700</v>
      </c>
      <c r="B185" s="310" t="s">
        <v>1701</v>
      </c>
      <c r="C185" s="311">
        <v>0</v>
      </c>
      <c r="D185" s="311"/>
      <c r="E185" s="301">
        <v>0</v>
      </c>
      <c r="F185" s="302" t="s">
        <v>1397</v>
      </c>
      <c r="G185" s="288" t="str">
        <f t="shared" si="2"/>
        <v>项</v>
      </c>
    </row>
    <row r="186" s="279" customFormat="1" ht="18.75" spans="1:7">
      <c r="A186" s="308" t="s">
        <v>1702</v>
      </c>
      <c r="B186" s="310" t="s">
        <v>1703</v>
      </c>
      <c r="C186" s="311">
        <v>0</v>
      </c>
      <c r="D186" s="311"/>
      <c r="E186" s="301">
        <v>0</v>
      </c>
      <c r="F186" s="302" t="s">
        <v>1397</v>
      </c>
      <c r="G186" s="288" t="str">
        <f t="shared" si="2"/>
        <v>项</v>
      </c>
    </row>
    <row r="187" s="279" customFormat="1" ht="18.75" spans="1:7">
      <c r="A187" s="308" t="s">
        <v>1704</v>
      </c>
      <c r="B187" s="310" t="s">
        <v>1705</v>
      </c>
      <c r="C187" s="311">
        <v>0</v>
      </c>
      <c r="D187" s="311"/>
      <c r="E187" s="301">
        <v>0</v>
      </c>
      <c r="F187" s="302" t="s">
        <v>1397</v>
      </c>
      <c r="G187" s="288" t="str">
        <f t="shared" si="2"/>
        <v>项</v>
      </c>
    </row>
    <row r="188" s="279" customFormat="1" ht="18.75" spans="1:7">
      <c r="A188" s="308" t="s">
        <v>1706</v>
      </c>
      <c r="B188" s="310" t="s">
        <v>1707</v>
      </c>
      <c r="C188" s="311">
        <v>0</v>
      </c>
      <c r="D188" s="311"/>
      <c r="E188" s="301">
        <v>0</v>
      </c>
      <c r="F188" s="302" t="s">
        <v>1397</v>
      </c>
      <c r="G188" s="288" t="str">
        <f t="shared" si="2"/>
        <v>项</v>
      </c>
    </row>
    <row r="189" s="279" customFormat="1" ht="18.75" spans="1:7">
      <c r="A189" s="308" t="s">
        <v>1708</v>
      </c>
      <c r="B189" s="310" t="s">
        <v>1709</v>
      </c>
      <c r="C189" s="311">
        <v>0</v>
      </c>
      <c r="D189" s="311"/>
      <c r="E189" s="301">
        <v>0</v>
      </c>
      <c r="F189" s="302" t="s">
        <v>1397</v>
      </c>
      <c r="G189" s="288" t="str">
        <f t="shared" si="2"/>
        <v>项</v>
      </c>
    </row>
    <row r="190" s="279" customFormat="1" ht="18.75" spans="1:7">
      <c r="A190" s="308" t="s">
        <v>1710</v>
      </c>
      <c r="B190" s="309" t="s">
        <v>1711</v>
      </c>
      <c r="C190" s="311">
        <v>0</v>
      </c>
      <c r="D190" s="311">
        <v>0</v>
      </c>
      <c r="E190" s="301">
        <v>0</v>
      </c>
      <c r="F190" s="302" t="s">
        <v>1397</v>
      </c>
      <c r="G190" s="288" t="str">
        <f t="shared" si="2"/>
        <v>款</v>
      </c>
    </row>
    <row r="191" s="279" customFormat="1" ht="18.75" spans="1:7">
      <c r="A191" s="308" t="s">
        <v>1712</v>
      </c>
      <c r="B191" s="310" t="s">
        <v>1713</v>
      </c>
      <c r="C191" s="311">
        <v>0</v>
      </c>
      <c r="D191" s="311"/>
      <c r="E191" s="301">
        <v>0</v>
      </c>
      <c r="F191" s="302" t="s">
        <v>1397</v>
      </c>
      <c r="G191" s="288" t="str">
        <f t="shared" si="2"/>
        <v>项</v>
      </c>
    </row>
    <row r="192" s="279" customFormat="1" ht="18.75" spans="1:7">
      <c r="A192" s="308" t="s">
        <v>1714</v>
      </c>
      <c r="B192" s="310" t="s">
        <v>1715</v>
      </c>
      <c r="C192" s="311">
        <v>0</v>
      </c>
      <c r="D192" s="311"/>
      <c r="E192" s="301">
        <v>0</v>
      </c>
      <c r="F192" s="302" t="s">
        <v>1397</v>
      </c>
      <c r="G192" s="288" t="str">
        <f t="shared" si="2"/>
        <v>项</v>
      </c>
    </row>
    <row r="193" s="279" customFormat="1" ht="18.75" spans="1:7">
      <c r="A193" s="308" t="s">
        <v>1716</v>
      </c>
      <c r="B193" s="310" t="s">
        <v>1717</v>
      </c>
      <c r="C193" s="311">
        <v>0</v>
      </c>
      <c r="D193" s="311"/>
      <c r="E193" s="301">
        <v>0</v>
      </c>
      <c r="F193" s="302" t="s">
        <v>1397</v>
      </c>
      <c r="G193" s="288" t="str">
        <f t="shared" si="2"/>
        <v>项</v>
      </c>
    </row>
    <row r="194" s="279" customFormat="1" ht="18.75" spans="1:7">
      <c r="A194" s="308" t="s">
        <v>1718</v>
      </c>
      <c r="B194" s="310" t="s">
        <v>1719</v>
      </c>
      <c r="C194" s="311">
        <v>0</v>
      </c>
      <c r="D194" s="311"/>
      <c r="E194" s="301">
        <v>0</v>
      </c>
      <c r="F194" s="302" t="s">
        <v>1397</v>
      </c>
      <c r="G194" s="288" t="str">
        <f t="shared" si="2"/>
        <v>项</v>
      </c>
    </row>
    <row r="195" s="279" customFormat="1" ht="18.75" spans="1:7">
      <c r="A195" s="308" t="s">
        <v>1720</v>
      </c>
      <c r="B195" s="310" t="s">
        <v>1721</v>
      </c>
      <c r="C195" s="311">
        <v>0</v>
      </c>
      <c r="D195" s="311"/>
      <c r="E195" s="301">
        <v>0</v>
      </c>
      <c r="F195" s="302" t="s">
        <v>1397</v>
      </c>
      <c r="G195" s="288" t="str">
        <f t="shared" si="2"/>
        <v>项</v>
      </c>
    </row>
    <row r="196" s="279" customFormat="1" ht="18.75" spans="1:7">
      <c r="A196" s="308" t="s">
        <v>1722</v>
      </c>
      <c r="B196" s="310" t="s">
        <v>1723</v>
      </c>
      <c r="C196" s="311">
        <v>0</v>
      </c>
      <c r="D196" s="311"/>
      <c r="E196" s="301">
        <v>0</v>
      </c>
      <c r="F196" s="302" t="s">
        <v>1397</v>
      </c>
      <c r="G196" s="288" t="str">
        <f t="shared" ref="G196:G259" si="3">IF(LEN(A196)=3,"类",IF(LEN(A196)=5,"款","项"))</f>
        <v>项</v>
      </c>
    </row>
    <row r="197" s="279" customFormat="1" ht="18.75" spans="1:7">
      <c r="A197" s="308" t="s">
        <v>1724</v>
      </c>
      <c r="B197" s="309" t="s">
        <v>1725</v>
      </c>
      <c r="C197" s="305">
        <v>0</v>
      </c>
      <c r="D197" s="305">
        <v>0</v>
      </c>
      <c r="E197" s="301">
        <v>0</v>
      </c>
      <c r="F197" s="302" t="s">
        <v>1397</v>
      </c>
      <c r="G197" s="288" t="str">
        <f t="shared" si="3"/>
        <v>款</v>
      </c>
    </row>
    <row r="198" s="279" customFormat="1" ht="18.75" spans="1:7">
      <c r="A198" s="308" t="s">
        <v>1726</v>
      </c>
      <c r="B198" s="310" t="s">
        <v>1727</v>
      </c>
      <c r="C198" s="311">
        <v>0</v>
      </c>
      <c r="D198" s="311"/>
      <c r="E198" s="301">
        <v>0</v>
      </c>
      <c r="F198" s="302" t="s">
        <v>1397</v>
      </c>
      <c r="G198" s="288" t="str">
        <f t="shared" si="3"/>
        <v>项</v>
      </c>
    </row>
    <row r="199" s="279" customFormat="1" ht="18.75" spans="1:7">
      <c r="A199" s="308" t="s">
        <v>1728</v>
      </c>
      <c r="B199" s="310" t="s">
        <v>1062</v>
      </c>
      <c r="C199" s="311">
        <v>0</v>
      </c>
      <c r="D199" s="311"/>
      <c r="E199" s="301">
        <v>0</v>
      </c>
      <c r="F199" s="302" t="s">
        <v>1397</v>
      </c>
      <c r="G199" s="288" t="str">
        <f t="shared" si="3"/>
        <v>项</v>
      </c>
    </row>
    <row r="200" s="279" customFormat="1" ht="18.75" spans="1:7">
      <c r="A200" s="308" t="s">
        <v>1729</v>
      </c>
      <c r="B200" s="310" t="s">
        <v>1730</v>
      </c>
      <c r="C200" s="311">
        <v>0</v>
      </c>
      <c r="D200" s="311"/>
      <c r="E200" s="301">
        <v>0</v>
      </c>
      <c r="F200" s="302" t="s">
        <v>1397</v>
      </c>
      <c r="G200" s="288" t="str">
        <f t="shared" si="3"/>
        <v>项</v>
      </c>
    </row>
    <row r="201" s="279" customFormat="1" ht="18.75" spans="1:7">
      <c r="A201" s="308" t="s">
        <v>1731</v>
      </c>
      <c r="B201" s="310" t="s">
        <v>1732</v>
      </c>
      <c r="C201" s="311">
        <v>0</v>
      </c>
      <c r="D201" s="311"/>
      <c r="E201" s="301">
        <v>0</v>
      </c>
      <c r="F201" s="302" t="s">
        <v>1397</v>
      </c>
      <c r="G201" s="288" t="str">
        <f t="shared" si="3"/>
        <v>项</v>
      </c>
    </row>
    <row r="202" s="279" customFormat="1" ht="18.75" spans="1:7">
      <c r="A202" s="308" t="s">
        <v>1733</v>
      </c>
      <c r="B202" s="310" t="s">
        <v>1734</v>
      </c>
      <c r="C202" s="311">
        <v>0</v>
      </c>
      <c r="D202" s="311"/>
      <c r="E202" s="301">
        <v>0</v>
      </c>
      <c r="F202" s="302" t="s">
        <v>1397</v>
      </c>
      <c r="G202" s="288" t="str">
        <f t="shared" si="3"/>
        <v>项</v>
      </c>
    </row>
    <row r="203" s="279" customFormat="1" ht="18.75" spans="1:7">
      <c r="A203" s="308" t="s">
        <v>1735</v>
      </c>
      <c r="B203" s="310" t="s">
        <v>1736</v>
      </c>
      <c r="C203" s="311">
        <v>0</v>
      </c>
      <c r="D203" s="311"/>
      <c r="E203" s="301">
        <v>0</v>
      </c>
      <c r="F203" s="302" t="s">
        <v>1397</v>
      </c>
      <c r="G203" s="288" t="str">
        <f t="shared" si="3"/>
        <v>项</v>
      </c>
    </row>
    <row r="204" s="279" customFormat="1" ht="18.75" spans="1:7">
      <c r="A204" s="308" t="s">
        <v>1737</v>
      </c>
      <c r="B204" s="310" t="s">
        <v>1738</v>
      </c>
      <c r="C204" s="311">
        <v>0</v>
      </c>
      <c r="D204" s="311"/>
      <c r="E204" s="301">
        <v>0</v>
      </c>
      <c r="F204" s="302" t="s">
        <v>1397</v>
      </c>
      <c r="G204" s="288" t="str">
        <f t="shared" si="3"/>
        <v>项</v>
      </c>
    </row>
    <row r="205" s="279" customFormat="1" ht="18.75" spans="1:7">
      <c r="A205" s="308">
        <v>2146909</v>
      </c>
      <c r="B205" s="310" t="s">
        <v>1739</v>
      </c>
      <c r="C205" s="311">
        <v>0</v>
      </c>
      <c r="D205" s="311"/>
      <c r="E205" s="301">
        <v>0</v>
      </c>
      <c r="F205" s="302" t="s">
        <v>1397</v>
      </c>
      <c r="G205" s="288" t="str">
        <f t="shared" si="3"/>
        <v>项</v>
      </c>
    </row>
    <row r="206" s="279" customFormat="1" ht="18.75" spans="1:7">
      <c r="A206" s="308" t="s">
        <v>1740</v>
      </c>
      <c r="B206" s="310" t="s">
        <v>1741</v>
      </c>
      <c r="C206" s="311">
        <v>0</v>
      </c>
      <c r="D206" s="311"/>
      <c r="E206" s="301">
        <v>0</v>
      </c>
      <c r="F206" s="302" t="s">
        <v>1397</v>
      </c>
      <c r="G206" s="288" t="str">
        <f t="shared" si="3"/>
        <v>项</v>
      </c>
    </row>
    <row r="207" s="279" customFormat="1" ht="37.5" spans="1:7">
      <c r="A207" s="308" t="s">
        <v>1742</v>
      </c>
      <c r="B207" s="309" t="s">
        <v>1743</v>
      </c>
      <c r="C207" s="311">
        <v>0</v>
      </c>
      <c r="D207" s="311">
        <v>0</v>
      </c>
      <c r="E207" s="301">
        <v>0</v>
      </c>
      <c r="F207" s="302" t="s">
        <v>1397</v>
      </c>
      <c r="G207" s="288" t="str">
        <f t="shared" si="3"/>
        <v>款</v>
      </c>
    </row>
    <row r="208" s="279" customFormat="1" ht="18.75" spans="1:7">
      <c r="A208" s="308" t="s">
        <v>1744</v>
      </c>
      <c r="B208" s="310" t="s">
        <v>1036</v>
      </c>
      <c r="C208" s="311">
        <v>0</v>
      </c>
      <c r="D208" s="311"/>
      <c r="E208" s="301">
        <v>0</v>
      </c>
      <c r="F208" s="302" t="s">
        <v>1397</v>
      </c>
      <c r="G208" s="288" t="str">
        <f t="shared" si="3"/>
        <v>项</v>
      </c>
    </row>
    <row r="209" s="279" customFormat="1" ht="37.5" spans="1:7">
      <c r="A209" s="308" t="s">
        <v>1745</v>
      </c>
      <c r="B209" s="310" t="s">
        <v>1746</v>
      </c>
      <c r="C209" s="311">
        <v>0</v>
      </c>
      <c r="D209" s="311"/>
      <c r="E209" s="301">
        <v>0</v>
      </c>
      <c r="F209" s="302" t="s">
        <v>1397</v>
      </c>
      <c r="G209" s="288" t="str">
        <f t="shared" si="3"/>
        <v>项</v>
      </c>
    </row>
    <row r="210" s="279" customFormat="1" ht="18.75" spans="1:7">
      <c r="A210" s="308" t="s">
        <v>1747</v>
      </c>
      <c r="B210" s="309" t="s">
        <v>1748</v>
      </c>
      <c r="C210" s="305">
        <v>25500</v>
      </c>
      <c r="D210" s="305">
        <v>0</v>
      </c>
      <c r="E210" s="313">
        <v>-1</v>
      </c>
      <c r="F210" s="302" t="s">
        <v>1382</v>
      </c>
      <c r="G210" s="288" t="str">
        <f t="shared" si="3"/>
        <v>款</v>
      </c>
    </row>
    <row r="211" s="279" customFormat="1" ht="18.75" spans="1:7">
      <c r="A211" s="308" t="s">
        <v>1749</v>
      </c>
      <c r="B211" s="310" t="s">
        <v>1036</v>
      </c>
      <c r="C211" s="311">
        <v>25500</v>
      </c>
      <c r="D211" s="311"/>
      <c r="E211" s="313">
        <v>-1</v>
      </c>
      <c r="F211" s="302" t="s">
        <v>1382</v>
      </c>
      <c r="G211" s="288" t="str">
        <f t="shared" si="3"/>
        <v>项</v>
      </c>
    </row>
    <row r="212" s="279" customFormat="1" ht="18.75" spans="1:7">
      <c r="A212" s="308" t="s">
        <v>1750</v>
      </c>
      <c r="B212" s="310" t="s">
        <v>1751</v>
      </c>
      <c r="C212" s="311">
        <v>0</v>
      </c>
      <c r="D212" s="311"/>
      <c r="E212" s="301">
        <v>0</v>
      </c>
      <c r="F212" s="302" t="s">
        <v>1397</v>
      </c>
      <c r="G212" s="288" t="str">
        <f t="shared" si="3"/>
        <v>项</v>
      </c>
    </row>
    <row r="213" s="279" customFormat="1" ht="18.75" spans="1:7">
      <c r="A213" s="308" t="s">
        <v>1752</v>
      </c>
      <c r="B213" s="309" t="s">
        <v>1753</v>
      </c>
      <c r="C213" s="311">
        <v>0</v>
      </c>
      <c r="D213" s="311"/>
      <c r="E213" s="301">
        <v>0</v>
      </c>
      <c r="F213" s="302" t="s">
        <v>1397</v>
      </c>
      <c r="G213" s="288" t="str">
        <f t="shared" si="3"/>
        <v>款</v>
      </c>
    </row>
    <row r="214" s="279" customFormat="1" ht="18.75" spans="1:7">
      <c r="A214" s="308">
        <v>21498</v>
      </c>
      <c r="B214" s="304" t="s">
        <v>1455</v>
      </c>
      <c r="C214" s="311">
        <v>0</v>
      </c>
      <c r="D214" s="311">
        <v>0</v>
      </c>
      <c r="E214" s="301">
        <v>0</v>
      </c>
      <c r="F214" s="302" t="s">
        <v>1397</v>
      </c>
      <c r="G214" s="288" t="str">
        <f t="shared" si="3"/>
        <v>款</v>
      </c>
    </row>
    <row r="215" s="279" customFormat="1" ht="18.75" spans="1:7">
      <c r="A215" s="308">
        <v>2149801</v>
      </c>
      <c r="B215" s="306" t="s">
        <v>1754</v>
      </c>
      <c r="C215" s="311"/>
      <c r="D215" s="311"/>
      <c r="E215" s="301">
        <v>0</v>
      </c>
      <c r="F215" s="302" t="s">
        <v>1397</v>
      </c>
      <c r="G215" s="288" t="str">
        <f t="shared" si="3"/>
        <v>项</v>
      </c>
    </row>
    <row r="216" s="279" customFormat="1" ht="18.75" spans="1:7">
      <c r="A216" s="308">
        <v>2149802</v>
      </c>
      <c r="B216" s="306" t="s">
        <v>1755</v>
      </c>
      <c r="C216" s="311"/>
      <c r="D216" s="311"/>
      <c r="E216" s="301">
        <v>0</v>
      </c>
      <c r="F216" s="302" t="s">
        <v>1397</v>
      </c>
      <c r="G216" s="288" t="str">
        <f t="shared" si="3"/>
        <v>项</v>
      </c>
    </row>
    <row r="217" s="279" customFormat="1" ht="18.75" spans="1:7">
      <c r="A217" s="308">
        <v>2149803</v>
      </c>
      <c r="B217" s="306" t="s">
        <v>1756</v>
      </c>
      <c r="C217" s="311"/>
      <c r="D217" s="311"/>
      <c r="E217" s="301">
        <v>0</v>
      </c>
      <c r="F217" s="302" t="s">
        <v>1397</v>
      </c>
      <c r="G217" s="288" t="str">
        <f t="shared" si="3"/>
        <v>项</v>
      </c>
    </row>
    <row r="218" s="279" customFormat="1" ht="18.75" spans="1:7">
      <c r="A218" s="308">
        <v>2149804</v>
      </c>
      <c r="B218" s="306" t="s">
        <v>1757</v>
      </c>
      <c r="C218" s="311"/>
      <c r="D218" s="311"/>
      <c r="E218" s="301">
        <v>0</v>
      </c>
      <c r="F218" s="302" t="s">
        <v>1397</v>
      </c>
      <c r="G218" s="288" t="str">
        <f t="shared" si="3"/>
        <v>项</v>
      </c>
    </row>
    <row r="219" s="279" customFormat="1" ht="18.75" spans="1:7">
      <c r="A219" s="308">
        <v>2149899</v>
      </c>
      <c r="B219" s="306" t="s">
        <v>1758</v>
      </c>
      <c r="C219" s="311"/>
      <c r="D219" s="311"/>
      <c r="E219" s="301">
        <v>0</v>
      </c>
      <c r="F219" s="302" t="s">
        <v>1397</v>
      </c>
      <c r="G219" s="288" t="str">
        <f t="shared" si="3"/>
        <v>项</v>
      </c>
    </row>
    <row r="220" s="279" customFormat="1" ht="18.75" spans="1:7">
      <c r="A220" s="307" t="s">
        <v>95</v>
      </c>
      <c r="B220" s="219" t="s">
        <v>1759</v>
      </c>
      <c r="C220" s="300">
        <v>0</v>
      </c>
      <c r="D220" s="300">
        <v>0</v>
      </c>
      <c r="E220" s="301">
        <v>0</v>
      </c>
      <c r="F220" s="302" t="s">
        <v>1382</v>
      </c>
      <c r="G220" s="288" t="str">
        <f t="shared" si="3"/>
        <v>类</v>
      </c>
    </row>
    <row r="221" s="279" customFormat="1" ht="18.75" spans="1:7">
      <c r="A221" s="308" t="s">
        <v>1760</v>
      </c>
      <c r="B221" s="309" t="s">
        <v>1761</v>
      </c>
      <c r="C221" s="305">
        <v>0</v>
      </c>
      <c r="D221" s="305">
        <v>0</v>
      </c>
      <c r="E221" s="301">
        <v>0</v>
      </c>
      <c r="F221" s="302" t="s">
        <v>1397</v>
      </c>
      <c r="G221" s="288" t="str">
        <f t="shared" si="3"/>
        <v>款</v>
      </c>
    </row>
    <row r="222" s="279" customFormat="1" ht="18.75" spans="1:7">
      <c r="A222" s="308" t="s">
        <v>1762</v>
      </c>
      <c r="B222" s="310" t="s">
        <v>1763</v>
      </c>
      <c r="C222" s="311">
        <v>0</v>
      </c>
      <c r="D222" s="311"/>
      <c r="E222" s="301">
        <v>0</v>
      </c>
      <c r="F222" s="302" t="s">
        <v>1397</v>
      </c>
      <c r="G222" s="288" t="str">
        <f t="shared" si="3"/>
        <v>项</v>
      </c>
    </row>
    <row r="223" s="279" customFormat="1" ht="18.75" spans="1:7">
      <c r="A223" s="308" t="s">
        <v>1764</v>
      </c>
      <c r="B223" s="310" t="s">
        <v>1765</v>
      </c>
      <c r="C223" s="311">
        <v>0</v>
      </c>
      <c r="D223" s="311"/>
      <c r="E223" s="301">
        <v>0</v>
      </c>
      <c r="F223" s="302" t="s">
        <v>1397</v>
      </c>
      <c r="G223" s="288" t="str">
        <f t="shared" si="3"/>
        <v>项</v>
      </c>
    </row>
    <row r="224" s="279" customFormat="1" ht="18.75" spans="1:7">
      <c r="A224" s="308">
        <v>21598</v>
      </c>
      <c r="B224" s="304" t="s">
        <v>1455</v>
      </c>
      <c r="C224" s="311">
        <v>0</v>
      </c>
      <c r="D224" s="311">
        <v>0</v>
      </c>
      <c r="E224" s="301">
        <v>0</v>
      </c>
      <c r="F224" s="302" t="s">
        <v>1397</v>
      </c>
      <c r="G224" s="288" t="str">
        <f t="shared" si="3"/>
        <v>款</v>
      </c>
    </row>
    <row r="225" s="279" customFormat="1" ht="18.75" spans="1:7">
      <c r="A225" s="308">
        <v>2159801</v>
      </c>
      <c r="B225" s="306" t="s">
        <v>1766</v>
      </c>
      <c r="C225" s="311"/>
      <c r="D225" s="311"/>
      <c r="E225" s="301">
        <v>0</v>
      </c>
      <c r="F225" s="302" t="s">
        <v>1397</v>
      </c>
      <c r="G225" s="288" t="str">
        <f t="shared" si="3"/>
        <v>项</v>
      </c>
    </row>
    <row r="226" s="279" customFormat="1" ht="18.75" spans="1:7">
      <c r="A226" s="308">
        <v>2159802</v>
      </c>
      <c r="B226" s="306" t="s">
        <v>1767</v>
      </c>
      <c r="C226" s="311"/>
      <c r="D226" s="311"/>
      <c r="E226" s="301">
        <v>0</v>
      </c>
      <c r="F226" s="302" t="s">
        <v>1397</v>
      </c>
      <c r="G226" s="288" t="str">
        <f t="shared" si="3"/>
        <v>项</v>
      </c>
    </row>
    <row r="227" s="279" customFormat="1" ht="18.75" spans="1:7">
      <c r="A227" s="308">
        <v>2159803</v>
      </c>
      <c r="B227" s="306" t="s">
        <v>1768</v>
      </c>
      <c r="C227" s="311"/>
      <c r="D227" s="311"/>
      <c r="E227" s="301">
        <v>0</v>
      </c>
      <c r="F227" s="302" t="s">
        <v>1397</v>
      </c>
      <c r="G227" s="288" t="str">
        <f t="shared" si="3"/>
        <v>项</v>
      </c>
    </row>
    <row r="228" s="279" customFormat="1" ht="18.75" spans="1:7">
      <c r="A228" s="308">
        <v>2159899</v>
      </c>
      <c r="B228" s="306" t="s">
        <v>1769</v>
      </c>
      <c r="C228" s="311"/>
      <c r="D228" s="311"/>
      <c r="E228" s="301">
        <v>0</v>
      </c>
      <c r="F228" s="302" t="s">
        <v>1397</v>
      </c>
      <c r="G228" s="288" t="str">
        <f t="shared" si="3"/>
        <v>项</v>
      </c>
    </row>
    <row r="229" s="279" customFormat="1" ht="18.75" spans="1:7">
      <c r="A229" s="307">
        <v>220</v>
      </c>
      <c r="B229" s="299" t="s">
        <v>1770</v>
      </c>
      <c r="C229" s="315">
        <v>0</v>
      </c>
      <c r="D229" s="315">
        <v>0</v>
      </c>
      <c r="E229" s="301">
        <v>0</v>
      </c>
      <c r="F229" s="302" t="s">
        <v>1382</v>
      </c>
      <c r="G229" s="288" t="str">
        <f t="shared" si="3"/>
        <v>类</v>
      </c>
    </row>
    <row r="230" s="279" customFormat="1" ht="18.75" spans="1:7">
      <c r="A230" s="316">
        <v>22006</v>
      </c>
      <c r="B230" s="304" t="s">
        <v>1771</v>
      </c>
      <c r="C230" s="311">
        <v>0</v>
      </c>
      <c r="D230" s="311">
        <v>0</v>
      </c>
      <c r="E230" s="301">
        <v>0</v>
      </c>
      <c r="F230" s="302" t="s">
        <v>1397</v>
      </c>
      <c r="G230" s="288" t="str">
        <f t="shared" si="3"/>
        <v>款</v>
      </c>
    </row>
    <row r="231" s="279" customFormat="1" ht="18.75" spans="1:7">
      <c r="A231" s="316">
        <v>2200601</v>
      </c>
      <c r="B231" s="306" t="s">
        <v>1772</v>
      </c>
      <c r="C231" s="311"/>
      <c r="D231" s="311"/>
      <c r="E231" s="301">
        <v>0</v>
      </c>
      <c r="F231" s="302" t="s">
        <v>1397</v>
      </c>
      <c r="G231" s="288" t="str">
        <f t="shared" si="3"/>
        <v>项</v>
      </c>
    </row>
    <row r="232" s="279" customFormat="1" ht="18.75" spans="1:7">
      <c r="A232" s="316">
        <v>2200602</v>
      </c>
      <c r="B232" s="306" t="s">
        <v>1773</v>
      </c>
      <c r="C232" s="311"/>
      <c r="D232" s="311"/>
      <c r="E232" s="301">
        <v>0</v>
      </c>
      <c r="F232" s="302" t="s">
        <v>1397</v>
      </c>
      <c r="G232" s="288" t="str">
        <f t="shared" si="3"/>
        <v>项</v>
      </c>
    </row>
    <row r="233" s="279" customFormat="1" ht="18.75" spans="1:7">
      <c r="A233" s="317">
        <v>221</v>
      </c>
      <c r="B233" s="299" t="s">
        <v>1774</v>
      </c>
      <c r="C233" s="311">
        <v>0</v>
      </c>
      <c r="D233" s="311">
        <v>0</v>
      </c>
      <c r="E233" s="301">
        <v>0</v>
      </c>
      <c r="F233" s="302" t="s">
        <v>1382</v>
      </c>
      <c r="G233" s="288" t="str">
        <f t="shared" si="3"/>
        <v>类</v>
      </c>
    </row>
    <row r="234" s="279" customFormat="1" ht="18.75" spans="1:7">
      <c r="A234" s="316">
        <v>22198</v>
      </c>
      <c r="B234" s="304" t="s">
        <v>1455</v>
      </c>
      <c r="C234" s="311">
        <v>0</v>
      </c>
      <c r="D234" s="311">
        <v>0</v>
      </c>
      <c r="E234" s="301">
        <v>0</v>
      </c>
      <c r="F234" s="302" t="s">
        <v>1397</v>
      </c>
      <c r="G234" s="288" t="str">
        <f t="shared" si="3"/>
        <v>款</v>
      </c>
    </row>
    <row r="235" s="279" customFormat="1" ht="18.75" spans="1:7">
      <c r="A235" s="316">
        <v>2219801</v>
      </c>
      <c r="B235" s="306" t="s">
        <v>1775</v>
      </c>
      <c r="C235" s="311"/>
      <c r="D235" s="311"/>
      <c r="E235" s="301">
        <v>0</v>
      </c>
      <c r="F235" s="302" t="s">
        <v>1397</v>
      </c>
      <c r="G235" s="288" t="str">
        <f t="shared" si="3"/>
        <v>项</v>
      </c>
    </row>
    <row r="236" s="279" customFormat="1" ht="18.75" spans="1:7">
      <c r="A236" s="316">
        <v>2219899</v>
      </c>
      <c r="B236" s="306" t="s">
        <v>1776</v>
      </c>
      <c r="C236" s="311"/>
      <c r="D236" s="311"/>
      <c r="E236" s="301">
        <v>0</v>
      </c>
      <c r="F236" s="302" t="s">
        <v>1397</v>
      </c>
      <c r="G236" s="288" t="str">
        <f t="shared" si="3"/>
        <v>项</v>
      </c>
    </row>
    <row r="237" s="279" customFormat="1" ht="18.75" spans="1:7">
      <c r="A237" s="317">
        <v>222</v>
      </c>
      <c r="B237" s="299" t="s">
        <v>1777</v>
      </c>
      <c r="C237" s="311">
        <v>0</v>
      </c>
      <c r="D237" s="311">
        <v>0</v>
      </c>
      <c r="E237" s="301">
        <v>0</v>
      </c>
      <c r="F237" s="302" t="s">
        <v>1382</v>
      </c>
      <c r="G237" s="288" t="str">
        <f t="shared" si="3"/>
        <v>类</v>
      </c>
    </row>
    <row r="238" s="279" customFormat="1" ht="18.75" spans="1:7">
      <c r="A238" s="316">
        <v>22298</v>
      </c>
      <c r="B238" s="304" t="s">
        <v>1455</v>
      </c>
      <c r="C238" s="311">
        <v>0</v>
      </c>
      <c r="D238" s="311">
        <v>0</v>
      </c>
      <c r="E238" s="301">
        <v>0</v>
      </c>
      <c r="F238" s="302" t="s">
        <v>1397</v>
      </c>
      <c r="G238" s="288" t="str">
        <f t="shared" si="3"/>
        <v>款</v>
      </c>
    </row>
    <row r="239" s="279" customFormat="1" ht="18.75" spans="1:7">
      <c r="A239" s="316">
        <v>2229801</v>
      </c>
      <c r="B239" s="306" t="s">
        <v>1778</v>
      </c>
      <c r="C239" s="311"/>
      <c r="D239" s="311"/>
      <c r="E239" s="301">
        <v>0</v>
      </c>
      <c r="F239" s="302" t="s">
        <v>1397</v>
      </c>
      <c r="G239" s="288" t="str">
        <f t="shared" si="3"/>
        <v>项</v>
      </c>
    </row>
    <row r="240" s="279" customFormat="1" ht="18.75" spans="1:7">
      <c r="A240" s="316">
        <v>2229899</v>
      </c>
      <c r="B240" s="306" t="s">
        <v>1779</v>
      </c>
      <c r="C240" s="311"/>
      <c r="D240" s="311"/>
      <c r="E240" s="301">
        <v>0</v>
      </c>
      <c r="F240" s="302" t="s">
        <v>1397</v>
      </c>
      <c r="G240" s="288" t="str">
        <f t="shared" si="3"/>
        <v>项</v>
      </c>
    </row>
    <row r="241" s="279" customFormat="1" ht="18.75" spans="1:7">
      <c r="A241" s="317">
        <v>224</v>
      </c>
      <c r="B241" s="299" t="s">
        <v>1780</v>
      </c>
      <c r="C241" s="311">
        <v>0</v>
      </c>
      <c r="D241" s="311">
        <v>0</v>
      </c>
      <c r="E241" s="301">
        <v>0</v>
      </c>
      <c r="F241" s="302" t="s">
        <v>1382</v>
      </c>
      <c r="G241" s="288" t="str">
        <f t="shared" si="3"/>
        <v>类</v>
      </c>
    </row>
    <row r="242" s="279" customFormat="1" ht="18.75" spans="1:7">
      <c r="A242" s="316">
        <v>22498</v>
      </c>
      <c r="B242" s="304" t="s">
        <v>1455</v>
      </c>
      <c r="C242" s="311">
        <v>0</v>
      </c>
      <c r="D242" s="311">
        <v>0</v>
      </c>
      <c r="E242" s="301">
        <v>0</v>
      </c>
      <c r="F242" s="302" t="s">
        <v>1397</v>
      </c>
      <c r="G242" s="288" t="str">
        <f t="shared" si="3"/>
        <v>款</v>
      </c>
    </row>
    <row r="243" s="279" customFormat="1" ht="18.75" spans="1:7">
      <c r="A243" s="316">
        <v>2249801</v>
      </c>
      <c r="B243" s="306" t="s">
        <v>1781</v>
      </c>
      <c r="C243" s="311"/>
      <c r="D243" s="311"/>
      <c r="E243" s="301">
        <v>0</v>
      </c>
      <c r="F243" s="302" t="s">
        <v>1397</v>
      </c>
      <c r="G243" s="288" t="str">
        <f t="shared" si="3"/>
        <v>项</v>
      </c>
    </row>
    <row r="244" s="279" customFormat="1" ht="18.75" spans="1:7">
      <c r="A244" s="316">
        <v>2249802</v>
      </c>
      <c r="B244" s="306" t="s">
        <v>1782</v>
      </c>
      <c r="C244" s="311"/>
      <c r="D244" s="311"/>
      <c r="E244" s="301">
        <v>0</v>
      </c>
      <c r="F244" s="302" t="s">
        <v>1397</v>
      </c>
      <c r="G244" s="288" t="str">
        <f t="shared" si="3"/>
        <v>项</v>
      </c>
    </row>
    <row r="245" s="279" customFormat="1" ht="18.75" spans="1:7">
      <c r="A245" s="316">
        <v>2249899</v>
      </c>
      <c r="B245" s="306" t="s">
        <v>1783</v>
      </c>
      <c r="C245" s="311"/>
      <c r="D245" s="311"/>
      <c r="E245" s="301">
        <v>0</v>
      </c>
      <c r="F245" s="302" t="s">
        <v>1397</v>
      </c>
      <c r="G245" s="288" t="str">
        <f t="shared" si="3"/>
        <v>项</v>
      </c>
    </row>
    <row r="246" s="279" customFormat="1" ht="18.75" spans="1:7">
      <c r="A246" s="317">
        <v>229</v>
      </c>
      <c r="B246" s="219" t="s">
        <v>1784</v>
      </c>
      <c r="C246" s="300">
        <v>10012</v>
      </c>
      <c r="D246" s="300">
        <v>12852</v>
      </c>
      <c r="E246" s="301">
        <v>0.284</v>
      </c>
      <c r="F246" s="302" t="s">
        <v>1382</v>
      </c>
      <c r="G246" s="288" t="str">
        <f t="shared" si="3"/>
        <v>类</v>
      </c>
    </row>
    <row r="247" s="279" customFormat="1" ht="18.75" spans="1:7">
      <c r="A247" s="308" t="s">
        <v>1785</v>
      </c>
      <c r="B247" s="309" t="s">
        <v>1786</v>
      </c>
      <c r="C247" s="305">
        <v>9516</v>
      </c>
      <c r="D247" s="305">
        <v>11000</v>
      </c>
      <c r="E247" s="313">
        <v>0.156</v>
      </c>
      <c r="F247" s="302" t="s">
        <v>1382</v>
      </c>
      <c r="G247" s="288" t="str">
        <f t="shared" si="3"/>
        <v>款</v>
      </c>
    </row>
    <row r="248" s="279" customFormat="1" ht="18.75" spans="1:7">
      <c r="A248" s="308" t="s">
        <v>1787</v>
      </c>
      <c r="B248" s="310" t="s">
        <v>1788</v>
      </c>
      <c r="C248" s="311">
        <v>2016</v>
      </c>
      <c r="D248" s="311"/>
      <c r="E248" s="313">
        <v>-1</v>
      </c>
      <c r="F248" s="302" t="s">
        <v>1382</v>
      </c>
      <c r="G248" s="288" t="str">
        <f t="shared" si="3"/>
        <v>项</v>
      </c>
    </row>
    <row r="249" s="279" customFormat="1" ht="37.5" spans="1:7">
      <c r="A249" s="308" t="s">
        <v>1789</v>
      </c>
      <c r="B249" s="310" t="s">
        <v>1790</v>
      </c>
      <c r="C249" s="311">
        <v>0</v>
      </c>
      <c r="D249" s="311">
        <v>11000</v>
      </c>
      <c r="E249" s="313">
        <v>0</v>
      </c>
      <c r="F249" s="302" t="s">
        <v>1382</v>
      </c>
      <c r="G249" s="288" t="str">
        <f t="shared" si="3"/>
        <v>项</v>
      </c>
    </row>
    <row r="250" s="279" customFormat="1" ht="18.75" spans="1:7">
      <c r="A250" s="308" t="s">
        <v>1791</v>
      </c>
      <c r="B250" s="310" t="s">
        <v>1792</v>
      </c>
      <c r="C250" s="311">
        <v>7500</v>
      </c>
      <c r="D250" s="311"/>
      <c r="E250" s="313">
        <v>-1</v>
      </c>
      <c r="F250" s="302" t="s">
        <v>1382</v>
      </c>
      <c r="G250" s="288" t="str">
        <f t="shared" si="3"/>
        <v>项</v>
      </c>
    </row>
    <row r="251" s="279" customFormat="1" ht="18.75" spans="1:7">
      <c r="A251" s="308" t="s">
        <v>1793</v>
      </c>
      <c r="B251" s="309" t="s">
        <v>1794</v>
      </c>
      <c r="C251" s="305">
        <v>0</v>
      </c>
      <c r="D251" s="305">
        <v>0</v>
      </c>
      <c r="E251" s="301">
        <v>0</v>
      </c>
      <c r="F251" s="302" t="s">
        <v>1397</v>
      </c>
      <c r="G251" s="288" t="str">
        <f t="shared" si="3"/>
        <v>款</v>
      </c>
    </row>
    <row r="252" s="279" customFormat="1" ht="18.75" spans="1:7">
      <c r="A252" s="308" t="s">
        <v>1795</v>
      </c>
      <c r="B252" s="310" t="s">
        <v>1796</v>
      </c>
      <c r="C252" s="311">
        <v>0</v>
      </c>
      <c r="D252" s="311"/>
      <c r="E252" s="301">
        <v>0</v>
      </c>
      <c r="F252" s="302" t="s">
        <v>1397</v>
      </c>
      <c r="G252" s="288" t="str">
        <f t="shared" si="3"/>
        <v>项</v>
      </c>
    </row>
    <row r="253" s="279" customFormat="1" ht="18.75" spans="1:7">
      <c r="A253" s="308" t="s">
        <v>1797</v>
      </c>
      <c r="B253" s="310" t="s">
        <v>1798</v>
      </c>
      <c r="C253" s="311">
        <v>0</v>
      </c>
      <c r="D253" s="311"/>
      <c r="E253" s="301">
        <v>0</v>
      </c>
      <c r="F253" s="302" t="s">
        <v>1397</v>
      </c>
      <c r="G253" s="288" t="str">
        <f t="shared" si="3"/>
        <v>项</v>
      </c>
    </row>
    <row r="254" s="279" customFormat="1" ht="18.75" spans="1:7">
      <c r="A254" s="308" t="s">
        <v>1799</v>
      </c>
      <c r="B254" s="310" t="s">
        <v>1800</v>
      </c>
      <c r="C254" s="311">
        <v>0</v>
      </c>
      <c r="D254" s="311"/>
      <c r="E254" s="301">
        <v>0</v>
      </c>
      <c r="F254" s="302" t="s">
        <v>1397</v>
      </c>
      <c r="G254" s="288" t="str">
        <f t="shared" si="3"/>
        <v>项</v>
      </c>
    </row>
    <row r="255" s="279" customFormat="1" ht="18.75" spans="1:7">
      <c r="A255" s="308" t="s">
        <v>1801</v>
      </c>
      <c r="B255" s="310" t="s">
        <v>1802</v>
      </c>
      <c r="C255" s="311">
        <v>0</v>
      </c>
      <c r="D255" s="311"/>
      <c r="E255" s="301">
        <v>0</v>
      </c>
      <c r="F255" s="302" t="s">
        <v>1397</v>
      </c>
      <c r="G255" s="288" t="str">
        <f t="shared" si="3"/>
        <v>项</v>
      </c>
    </row>
    <row r="256" s="279" customFormat="1" ht="18.75" spans="1:7">
      <c r="A256" s="308" t="s">
        <v>1803</v>
      </c>
      <c r="B256" s="310" t="s">
        <v>1804</v>
      </c>
      <c r="C256" s="311">
        <v>0</v>
      </c>
      <c r="D256" s="311"/>
      <c r="E256" s="301">
        <v>0</v>
      </c>
      <c r="F256" s="302" t="s">
        <v>1397</v>
      </c>
      <c r="G256" s="288" t="str">
        <f t="shared" si="3"/>
        <v>项</v>
      </c>
    </row>
    <row r="257" s="279" customFormat="1" ht="18.75" spans="1:7">
      <c r="A257" s="308" t="s">
        <v>1805</v>
      </c>
      <c r="B257" s="310" t="s">
        <v>1806</v>
      </c>
      <c r="C257" s="311">
        <v>0</v>
      </c>
      <c r="D257" s="311"/>
      <c r="E257" s="301">
        <v>0</v>
      </c>
      <c r="F257" s="302" t="s">
        <v>1397</v>
      </c>
      <c r="G257" s="288" t="str">
        <f t="shared" si="3"/>
        <v>项</v>
      </c>
    </row>
    <row r="258" s="279" customFormat="1" ht="18.75" spans="1:7">
      <c r="A258" s="308" t="s">
        <v>1807</v>
      </c>
      <c r="B258" s="310" t="s">
        <v>1808</v>
      </c>
      <c r="C258" s="311">
        <v>0</v>
      </c>
      <c r="D258" s="311"/>
      <c r="E258" s="301">
        <v>0</v>
      </c>
      <c r="F258" s="302" t="s">
        <v>1397</v>
      </c>
      <c r="G258" s="288" t="str">
        <f t="shared" si="3"/>
        <v>项</v>
      </c>
    </row>
    <row r="259" s="279" customFormat="1" ht="18.75" spans="1:7">
      <c r="A259" s="308" t="s">
        <v>1809</v>
      </c>
      <c r="B259" s="310" t="s">
        <v>1810</v>
      </c>
      <c r="C259" s="311">
        <v>0</v>
      </c>
      <c r="D259" s="311"/>
      <c r="E259" s="301">
        <v>0</v>
      </c>
      <c r="F259" s="302" t="s">
        <v>1397</v>
      </c>
      <c r="G259" s="288" t="str">
        <f t="shared" si="3"/>
        <v>项</v>
      </c>
    </row>
    <row r="260" s="279" customFormat="1" ht="18.75" spans="1:7">
      <c r="A260" s="308">
        <v>22909</v>
      </c>
      <c r="B260" s="309" t="s">
        <v>1811</v>
      </c>
      <c r="C260" s="311">
        <v>0</v>
      </c>
      <c r="D260" s="311">
        <v>0</v>
      </c>
      <c r="E260" s="301">
        <v>0</v>
      </c>
      <c r="F260" s="302" t="s">
        <v>1397</v>
      </c>
      <c r="G260" s="288"/>
    </row>
    <row r="261" s="279" customFormat="1" ht="18.75" spans="1:7">
      <c r="A261" s="308">
        <v>2290901</v>
      </c>
      <c r="B261" s="318" t="s">
        <v>1812</v>
      </c>
      <c r="C261" s="311">
        <v>0</v>
      </c>
      <c r="D261" s="311"/>
      <c r="E261" s="301">
        <v>0</v>
      </c>
      <c r="F261" s="302" t="s">
        <v>1397</v>
      </c>
      <c r="G261" s="288"/>
    </row>
    <row r="262" s="279" customFormat="1" ht="18.75" spans="1:7">
      <c r="A262" s="308">
        <v>22910</v>
      </c>
      <c r="B262" s="304" t="s">
        <v>1813</v>
      </c>
      <c r="C262" s="311">
        <v>0</v>
      </c>
      <c r="D262" s="311">
        <v>0</v>
      </c>
      <c r="E262" s="301">
        <v>0</v>
      </c>
      <c r="F262" s="302" t="s">
        <v>1397</v>
      </c>
      <c r="G262" s="288"/>
    </row>
    <row r="263" s="279" customFormat="1" ht="18.75" spans="1:7">
      <c r="A263" s="308">
        <v>2291001</v>
      </c>
      <c r="B263" s="306" t="s">
        <v>1813</v>
      </c>
      <c r="C263" s="311"/>
      <c r="D263" s="311"/>
      <c r="E263" s="301">
        <v>0</v>
      </c>
      <c r="F263" s="302" t="s">
        <v>1397</v>
      </c>
      <c r="G263" s="288"/>
    </row>
    <row r="264" s="279" customFormat="1" ht="18.75" spans="1:7">
      <c r="A264" s="308" t="s">
        <v>1814</v>
      </c>
      <c r="B264" s="309" t="s">
        <v>1815</v>
      </c>
      <c r="C264" s="300">
        <v>496</v>
      </c>
      <c r="D264" s="300">
        <v>1852</v>
      </c>
      <c r="E264" s="301">
        <v>2.734</v>
      </c>
      <c r="F264" s="302" t="s">
        <v>1382</v>
      </c>
      <c r="G264" s="288"/>
    </row>
    <row r="265" s="279" customFormat="1" ht="18.75" spans="1:6">
      <c r="A265" s="314">
        <v>2296001</v>
      </c>
      <c r="B265" s="310" t="s">
        <v>1816</v>
      </c>
      <c r="C265" s="311">
        <v>0</v>
      </c>
      <c r="D265" s="311"/>
      <c r="E265" s="301">
        <v>0</v>
      </c>
      <c r="F265" s="302" t="s">
        <v>1397</v>
      </c>
    </row>
    <row r="266" s="279" customFormat="1" ht="18.75" spans="1:7">
      <c r="A266" s="308" t="s">
        <v>1817</v>
      </c>
      <c r="B266" s="310" t="s">
        <v>1818</v>
      </c>
      <c r="C266" s="311">
        <v>53</v>
      </c>
      <c r="D266" s="311">
        <v>616</v>
      </c>
      <c r="E266" s="313">
        <v>10.623</v>
      </c>
      <c r="F266" s="302" t="s">
        <v>1382</v>
      </c>
      <c r="G266" s="288"/>
    </row>
    <row r="267" s="279" customFormat="1" ht="18.75" spans="1:7">
      <c r="A267" s="308" t="s">
        <v>1819</v>
      </c>
      <c r="B267" s="310" t="s">
        <v>1820</v>
      </c>
      <c r="C267" s="311">
        <v>32</v>
      </c>
      <c r="D267" s="311">
        <v>96</v>
      </c>
      <c r="E267" s="313">
        <v>2</v>
      </c>
      <c r="F267" s="302" t="s">
        <v>1382</v>
      </c>
      <c r="G267" s="288"/>
    </row>
    <row r="268" ht="18.75" spans="1:7">
      <c r="A268" s="308" t="s">
        <v>1821</v>
      </c>
      <c r="B268" s="310" t="s">
        <v>1822</v>
      </c>
      <c r="C268" s="311">
        <v>13</v>
      </c>
      <c r="D268" s="311">
        <v>4</v>
      </c>
      <c r="E268" s="313">
        <v>-0.692</v>
      </c>
      <c r="F268" s="302" t="s">
        <v>1382</v>
      </c>
      <c r="G268" s="288"/>
    </row>
    <row r="269" ht="18.75" spans="1:7">
      <c r="A269" s="308" t="s">
        <v>1823</v>
      </c>
      <c r="B269" s="310" t="s">
        <v>1824</v>
      </c>
      <c r="C269" s="311"/>
      <c r="D269" s="311"/>
      <c r="E269" s="313">
        <v>0</v>
      </c>
      <c r="F269" s="302" t="s">
        <v>1397</v>
      </c>
      <c r="G269" s="288"/>
    </row>
    <row r="270" ht="18.75" spans="1:7">
      <c r="A270" s="308" t="s">
        <v>1825</v>
      </c>
      <c r="B270" s="310" t="s">
        <v>1826</v>
      </c>
      <c r="C270" s="311">
        <v>129</v>
      </c>
      <c r="D270" s="311">
        <v>249</v>
      </c>
      <c r="E270" s="313">
        <v>0.93</v>
      </c>
      <c r="F270" s="302" t="s">
        <v>1382</v>
      </c>
      <c r="G270" s="288"/>
    </row>
    <row r="271" ht="18.75" spans="1:7">
      <c r="A271" s="308" t="s">
        <v>1827</v>
      </c>
      <c r="B271" s="310" t="s">
        <v>1828</v>
      </c>
      <c r="C271" s="311">
        <v>0</v>
      </c>
      <c r="D271" s="311"/>
      <c r="E271" s="313">
        <v>0</v>
      </c>
      <c r="F271" s="302" t="s">
        <v>1397</v>
      </c>
      <c r="G271" s="288"/>
    </row>
    <row r="272" ht="37.5" spans="1:6">
      <c r="A272" s="308" t="s">
        <v>1829</v>
      </c>
      <c r="B272" s="310" t="s">
        <v>1830</v>
      </c>
      <c r="C272" s="311">
        <v>0</v>
      </c>
      <c r="D272" s="311"/>
      <c r="E272" s="301">
        <v>0</v>
      </c>
      <c r="F272" s="302" t="s">
        <v>1397</v>
      </c>
    </row>
    <row r="273" ht="18.75" spans="1:6">
      <c r="A273" s="308" t="s">
        <v>1831</v>
      </c>
      <c r="B273" s="310" t="s">
        <v>1832</v>
      </c>
      <c r="C273" s="311">
        <v>0</v>
      </c>
      <c r="D273" s="311"/>
      <c r="E273" s="301">
        <v>0</v>
      </c>
      <c r="F273" s="302" t="s">
        <v>1397</v>
      </c>
    </row>
    <row r="274" ht="18.75" spans="1:6">
      <c r="A274" s="308" t="s">
        <v>1833</v>
      </c>
      <c r="B274" s="310" t="s">
        <v>1834</v>
      </c>
      <c r="C274" s="311">
        <v>0</v>
      </c>
      <c r="D274" s="311"/>
      <c r="E274" s="301">
        <v>0</v>
      </c>
      <c r="F274" s="302" t="s">
        <v>1397</v>
      </c>
    </row>
    <row r="275" ht="18.75" spans="1:6">
      <c r="A275" s="308" t="s">
        <v>1835</v>
      </c>
      <c r="B275" s="310" t="s">
        <v>1836</v>
      </c>
      <c r="C275" s="311">
        <v>269</v>
      </c>
      <c r="D275" s="311">
        <v>887</v>
      </c>
      <c r="E275" s="313">
        <v>2.297</v>
      </c>
      <c r="F275" s="302" t="s">
        <v>1382</v>
      </c>
    </row>
    <row r="276" ht="18.75" spans="1:6">
      <c r="A276" s="308">
        <v>22998</v>
      </c>
      <c r="B276" s="309" t="s">
        <v>1837</v>
      </c>
      <c r="C276" s="311">
        <v>0</v>
      </c>
      <c r="D276" s="311">
        <v>0</v>
      </c>
      <c r="E276" s="301">
        <v>0</v>
      </c>
      <c r="F276" s="302" t="s">
        <v>1397</v>
      </c>
    </row>
    <row r="277" ht="18.75" spans="1:6">
      <c r="A277" s="308">
        <v>2299899</v>
      </c>
      <c r="B277" s="310" t="s">
        <v>1154</v>
      </c>
      <c r="C277" s="311"/>
      <c r="D277" s="311"/>
      <c r="E277" s="301">
        <v>0</v>
      </c>
      <c r="F277" s="302" t="s">
        <v>1397</v>
      </c>
    </row>
    <row r="278" ht="18.75" spans="1:6">
      <c r="A278" s="307" t="s">
        <v>113</v>
      </c>
      <c r="B278" s="219" t="s">
        <v>1838</v>
      </c>
      <c r="C278" s="300">
        <v>2877</v>
      </c>
      <c r="D278" s="300">
        <v>4502</v>
      </c>
      <c r="E278" s="301">
        <v>0.565</v>
      </c>
      <c r="F278" s="302" t="s">
        <v>1382</v>
      </c>
    </row>
    <row r="279" ht="18.75" spans="1:6">
      <c r="A279" s="308">
        <v>23204</v>
      </c>
      <c r="B279" s="309" t="s">
        <v>1839</v>
      </c>
      <c r="C279" s="305">
        <v>2877</v>
      </c>
      <c r="D279" s="305">
        <v>4502</v>
      </c>
      <c r="E279" s="313">
        <v>0.565</v>
      </c>
      <c r="F279" s="302" t="s">
        <v>1382</v>
      </c>
    </row>
    <row r="280" ht="18.75" spans="1:6">
      <c r="A280" s="308" t="s">
        <v>1840</v>
      </c>
      <c r="B280" s="310" t="s">
        <v>1841</v>
      </c>
      <c r="C280" s="311">
        <v>0</v>
      </c>
      <c r="D280" s="311"/>
      <c r="E280" s="301">
        <v>0</v>
      </c>
      <c r="F280" s="302" t="s">
        <v>1397</v>
      </c>
    </row>
    <row r="281" ht="18.75" spans="1:6">
      <c r="A281" s="308" t="s">
        <v>1842</v>
      </c>
      <c r="B281" s="310" t="s">
        <v>1843</v>
      </c>
      <c r="C281" s="311">
        <v>0</v>
      </c>
      <c r="D281" s="311"/>
      <c r="E281" s="301">
        <v>0</v>
      </c>
      <c r="F281" s="302" t="s">
        <v>1397</v>
      </c>
    </row>
    <row r="282" ht="18.75" spans="1:6">
      <c r="A282" s="308" t="s">
        <v>1844</v>
      </c>
      <c r="B282" s="310" t="s">
        <v>1845</v>
      </c>
      <c r="C282" s="311">
        <v>0</v>
      </c>
      <c r="D282" s="311"/>
      <c r="E282" s="301">
        <v>0</v>
      </c>
      <c r="F282" s="302" t="s">
        <v>1397</v>
      </c>
    </row>
    <row r="283" ht="18.75" spans="1:6">
      <c r="A283" s="308" t="s">
        <v>1846</v>
      </c>
      <c r="B283" s="310" t="s">
        <v>1847</v>
      </c>
      <c r="C283" s="311">
        <v>124</v>
      </c>
      <c r="D283" s="311">
        <v>174</v>
      </c>
      <c r="E283" s="313">
        <v>0.403</v>
      </c>
      <c r="F283" s="302" t="s">
        <v>1382</v>
      </c>
    </row>
    <row r="284" ht="18.75" spans="1:6">
      <c r="A284" s="308" t="s">
        <v>1848</v>
      </c>
      <c r="B284" s="310" t="s">
        <v>1849</v>
      </c>
      <c r="C284" s="311">
        <v>0</v>
      </c>
      <c r="D284" s="311"/>
      <c r="E284" s="301">
        <v>0</v>
      </c>
      <c r="F284" s="302" t="s">
        <v>1397</v>
      </c>
    </row>
    <row r="285" ht="18.75" spans="1:6">
      <c r="A285" s="308" t="s">
        <v>1850</v>
      </c>
      <c r="B285" s="310" t="s">
        <v>1851</v>
      </c>
      <c r="C285" s="311">
        <v>0</v>
      </c>
      <c r="D285" s="311"/>
      <c r="E285" s="301">
        <v>0</v>
      </c>
      <c r="F285" s="302" t="s">
        <v>1397</v>
      </c>
    </row>
    <row r="286" ht="18.75" spans="1:6">
      <c r="A286" s="308" t="s">
        <v>1852</v>
      </c>
      <c r="B286" s="310" t="s">
        <v>1853</v>
      </c>
      <c r="C286" s="311">
        <v>0</v>
      </c>
      <c r="D286" s="311"/>
      <c r="E286" s="301">
        <v>0</v>
      </c>
      <c r="F286" s="302" t="s">
        <v>1397</v>
      </c>
    </row>
    <row r="287" ht="18.75" spans="1:6">
      <c r="A287" s="308" t="s">
        <v>1854</v>
      </c>
      <c r="B287" s="310" t="s">
        <v>1855</v>
      </c>
      <c r="C287" s="311">
        <v>0</v>
      </c>
      <c r="D287" s="311"/>
      <c r="E287" s="301">
        <v>0</v>
      </c>
      <c r="F287" s="302" t="s">
        <v>1397</v>
      </c>
    </row>
    <row r="288" ht="18.75" spans="1:6">
      <c r="A288" s="308" t="s">
        <v>1856</v>
      </c>
      <c r="B288" s="310" t="s">
        <v>1857</v>
      </c>
      <c r="C288" s="311">
        <v>0</v>
      </c>
      <c r="D288" s="311"/>
      <c r="E288" s="301">
        <v>0</v>
      </c>
      <c r="F288" s="302" t="s">
        <v>1397</v>
      </c>
    </row>
    <row r="289" ht="18.75" spans="1:6">
      <c r="A289" s="308" t="s">
        <v>1858</v>
      </c>
      <c r="B289" s="310" t="s">
        <v>1859</v>
      </c>
      <c r="C289" s="311">
        <v>0</v>
      </c>
      <c r="D289" s="311"/>
      <c r="E289" s="301">
        <v>0</v>
      </c>
      <c r="F289" s="302" t="s">
        <v>1397</v>
      </c>
    </row>
    <row r="290" ht="18.75" spans="1:6">
      <c r="A290" s="308" t="s">
        <v>1860</v>
      </c>
      <c r="B290" s="310" t="s">
        <v>1861</v>
      </c>
      <c r="C290" s="311">
        <v>0</v>
      </c>
      <c r="D290" s="311"/>
      <c r="E290" s="301">
        <v>0</v>
      </c>
      <c r="F290" s="302" t="s">
        <v>1397</v>
      </c>
    </row>
    <row r="291" ht="18.75" spans="1:6">
      <c r="A291" s="308" t="s">
        <v>1862</v>
      </c>
      <c r="B291" s="310" t="s">
        <v>1863</v>
      </c>
      <c r="C291" s="311">
        <v>0</v>
      </c>
      <c r="D291" s="311"/>
      <c r="E291" s="301">
        <v>0</v>
      </c>
      <c r="F291" s="302" t="s">
        <v>1397</v>
      </c>
    </row>
    <row r="292" ht="18.75" spans="1:6">
      <c r="A292" s="308" t="s">
        <v>1864</v>
      </c>
      <c r="B292" s="310" t="s">
        <v>1865</v>
      </c>
      <c r="C292" s="311">
        <v>0</v>
      </c>
      <c r="D292" s="311">
        <v>622</v>
      </c>
      <c r="E292" s="301">
        <v>0</v>
      </c>
      <c r="F292" s="302" t="s">
        <v>1382</v>
      </c>
    </row>
    <row r="293" ht="18.75" spans="1:6">
      <c r="A293" s="308" t="s">
        <v>1866</v>
      </c>
      <c r="B293" s="310" t="s">
        <v>1867</v>
      </c>
      <c r="C293" s="311">
        <v>694</v>
      </c>
      <c r="D293" s="311">
        <v>694</v>
      </c>
      <c r="E293" s="301">
        <v>0</v>
      </c>
      <c r="F293" s="302" t="s">
        <v>1382</v>
      </c>
    </row>
    <row r="294" ht="18.75" spans="1:6">
      <c r="A294" s="308" t="s">
        <v>1868</v>
      </c>
      <c r="B294" s="310" t="s">
        <v>1869</v>
      </c>
      <c r="C294" s="311">
        <v>2059</v>
      </c>
      <c r="D294" s="311">
        <v>2430</v>
      </c>
      <c r="E294" s="313">
        <v>0.18</v>
      </c>
      <c r="F294" s="302" t="s">
        <v>1382</v>
      </c>
    </row>
    <row r="295" ht="18.75" spans="1:6">
      <c r="A295" s="308" t="s">
        <v>1870</v>
      </c>
      <c r="B295" s="310" t="s">
        <v>1871</v>
      </c>
      <c r="C295" s="311">
        <v>0</v>
      </c>
      <c r="D295" s="311">
        <v>582</v>
      </c>
      <c r="E295" s="301">
        <v>0</v>
      </c>
      <c r="F295" s="302" t="s">
        <v>1382</v>
      </c>
    </row>
    <row r="296" ht="18.75" spans="1:6">
      <c r="A296" s="307" t="s">
        <v>115</v>
      </c>
      <c r="B296" s="219" t="s">
        <v>1872</v>
      </c>
      <c r="C296" s="300">
        <v>76</v>
      </c>
      <c r="D296" s="300">
        <v>49</v>
      </c>
      <c r="E296" s="301">
        <v>-0.355</v>
      </c>
      <c r="F296" s="302" t="s">
        <v>1382</v>
      </c>
    </row>
    <row r="297" ht="18.75" spans="1:6">
      <c r="A297" s="314">
        <v>23304</v>
      </c>
      <c r="B297" s="309" t="s">
        <v>1873</v>
      </c>
      <c r="C297" s="305">
        <v>76</v>
      </c>
      <c r="D297" s="305">
        <v>49</v>
      </c>
      <c r="E297" s="313">
        <v>-0.355</v>
      </c>
      <c r="F297" s="302" t="s">
        <v>1382</v>
      </c>
    </row>
    <row r="298" ht="37.5" spans="1:6">
      <c r="A298" s="308" t="s">
        <v>1874</v>
      </c>
      <c r="B298" s="310" t="s">
        <v>1875</v>
      </c>
      <c r="C298" s="311">
        <v>0</v>
      </c>
      <c r="D298" s="311"/>
      <c r="E298" s="313">
        <v>0</v>
      </c>
      <c r="F298" s="302" t="s">
        <v>1397</v>
      </c>
    </row>
    <row r="299" ht="18.75" spans="1:6">
      <c r="A299" s="308" t="s">
        <v>1876</v>
      </c>
      <c r="B299" s="310" t="s">
        <v>1877</v>
      </c>
      <c r="C299" s="311">
        <v>0</v>
      </c>
      <c r="D299" s="311"/>
      <c r="E299" s="313">
        <v>0</v>
      </c>
      <c r="F299" s="302" t="s">
        <v>1397</v>
      </c>
    </row>
    <row r="300" ht="18.75" spans="1:6">
      <c r="A300" s="308" t="s">
        <v>1878</v>
      </c>
      <c r="B300" s="310" t="s">
        <v>1879</v>
      </c>
      <c r="C300" s="311">
        <v>1</v>
      </c>
      <c r="D300" s="311"/>
      <c r="E300" s="313">
        <v>-1</v>
      </c>
      <c r="F300" s="302" t="s">
        <v>1382</v>
      </c>
    </row>
    <row r="301" ht="18.75" spans="1:6">
      <c r="A301" s="308" t="s">
        <v>1880</v>
      </c>
      <c r="B301" s="310" t="s">
        <v>1881</v>
      </c>
      <c r="C301" s="311">
        <v>0</v>
      </c>
      <c r="D301" s="311"/>
      <c r="E301" s="301">
        <v>0</v>
      </c>
      <c r="F301" s="302" t="s">
        <v>1397</v>
      </c>
    </row>
    <row r="302" ht="18.75" spans="1:6">
      <c r="A302" s="308" t="s">
        <v>1882</v>
      </c>
      <c r="B302" s="310" t="s">
        <v>1883</v>
      </c>
      <c r="C302" s="311">
        <v>0</v>
      </c>
      <c r="D302" s="311"/>
      <c r="E302" s="301">
        <v>0</v>
      </c>
      <c r="F302" s="302" t="s">
        <v>1397</v>
      </c>
    </row>
    <row r="303" ht="18.75" spans="1:6">
      <c r="A303" s="308" t="s">
        <v>1884</v>
      </c>
      <c r="B303" s="310" t="s">
        <v>1885</v>
      </c>
      <c r="C303" s="311">
        <v>0</v>
      </c>
      <c r="D303" s="311"/>
      <c r="E303" s="301">
        <v>0</v>
      </c>
      <c r="F303" s="302" t="s">
        <v>1397</v>
      </c>
    </row>
    <row r="304" ht="18.75" spans="1:6">
      <c r="A304" s="308" t="s">
        <v>1886</v>
      </c>
      <c r="B304" s="310" t="s">
        <v>1887</v>
      </c>
      <c r="C304" s="311">
        <v>0</v>
      </c>
      <c r="D304" s="311"/>
      <c r="E304" s="301">
        <v>0</v>
      </c>
      <c r="F304" s="302" t="s">
        <v>1397</v>
      </c>
    </row>
    <row r="305" ht="18.75" spans="1:6">
      <c r="A305" s="308" t="s">
        <v>1888</v>
      </c>
      <c r="B305" s="310" t="s">
        <v>1889</v>
      </c>
      <c r="C305" s="311">
        <v>0</v>
      </c>
      <c r="D305" s="311"/>
      <c r="E305" s="301">
        <v>0</v>
      </c>
      <c r="F305" s="302" t="s">
        <v>1397</v>
      </c>
    </row>
    <row r="306" ht="18.75" spans="1:6">
      <c r="A306" s="308" t="s">
        <v>1890</v>
      </c>
      <c r="B306" s="310" t="s">
        <v>1891</v>
      </c>
      <c r="C306" s="311">
        <v>0</v>
      </c>
      <c r="D306" s="311"/>
      <c r="E306" s="301">
        <v>0</v>
      </c>
      <c r="F306" s="302" t="s">
        <v>1397</v>
      </c>
    </row>
    <row r="307" ht="18.75" spans="1:6">
      <c r="A307" s="308" t="s">
        <v>1892</v>
      </c>
      <c r="B307" s="310" t="s">
        <v>1893</v>
      </c>
      <c r="C307" s="311">
        <v>0</v>
      </c>
      <c r="D307" s="311"/>
      <c r="E307" s="301">
        <v>0</v>
      </c>
      <c r="F307" s="302" t="s">
        <v>1397</v>
      </c>
    </row>
    <row r="308" ht="18.75" spans="1:6">
      <c r="A308" s="308" t="s">
        <v>1894</v>
      </c>
      <c r="B308" s="310" t="s">
        <v>1895</v>
      </c>
      <c r="C308" s="311">
        <v>0</v>
      </c>
      <c r="D308" s="311"/>
      <c r="E308" s="301">
        <v>0</v>
      </c>
      <c r="F308" s="302" t="s">
        <v>1397</v>
      </c>
    </row>
    <row r="309" ht="18.75" spans="1:6">
      <c r="A309" s="308" t="s">
        <v>1896</v>
      </c>
      <c r="B309" s="310" t="s">
        <v>1897</v>
      </c>
      <c r="C309" s="311">
        <v>27</v>
      </c>
      <c r="D309" s="311"/>
      <c r="E309" s="313">
        <v>-1</v>
      </c>
      <c r="F309" s="302" t="s">
        <v>1382</v>
      </c>
    </row>
    <row r="310" ht="18.75" spans="1:6">
      <c r="A310" s="308" t="s">
        <v>1898</v>
      </c>
      <c r="B310" s="310" t="s">
        <v>1899</v>
      </c>
      <c r="C310" s="311"/>
      <c r="D310" s="311"/>
      <c r="E310" s="313">
        <v>0</v>
      </c>
      <c r="F310" s="302" t="s">
        <v>1397</v>
      </c>
    </row>
    <row r="311" ht="37.5" spans="1:6">
      <c r="A311" s="308" t="s">
        <v>1900</v>
      </c>
      <c r="B311" s="310" t="s">
        <v>1901</v>
      </c>
      <c r="C311" s="311">
        <v>12</v>
      </c>
      <c r="D311" s="311">
        <v>24</v>
      </c>
      <c r="E311" s="313">
        <v>1</v>
      </c>
      <c r="F311" s="302" t="s">
        <v>1382</v>
      </c>
    </row>
    <row r="312" ht="18.75" spans="1:6">
      <c r="A312" s="308" t="s">
        <v>1902</v>
      </c>
      <c r="B312" s="310" t="s">
        <v>1903</v>
      </c>
      <c r="C312" s="311">
        <v>36</v>
      </c>
      <c r="D312" s="311">
        <v>25</v>
      </c>
      <c r="E312" s="313">
        <v>-0.306</v>
      </c>
      <c r="F312" s="302" t="s">
        <v>1382</v>
      </c>
    </row>
    <row r="313" ht="18.75" spans="1:6">
      <c r="A313" s="319" t="s">
        <v>1904</v>
      </c>
      <c r="B313" s="219" t="s">
        <v>1905</v>
      </c>
      <c r="C313" s="300">
        <v>0</v>
      </c>
      <c r="D313" s="300">
        <v>0</v>
      </c>
      <c r="E313" s="301">
        <v>0</v>
      </c>
      <c r="F313" s="302" t="s">
        <v>1382</v>
      </c>
    </row>
    <row r="314" ht="18.75" spans="1:6">
      <c r="A314" s="314" t="s">
        <v>1906</v>
      </c>
      <c r="B314" s="309" t="s">
        <v>1907</v>
      </c>
      <c r="C314" s="305">
        <v>0</v>
      </c>
      <c r="D314" s="305">
        <v>0</v>
      </c>
      <c r="E314" s="301">
        <v>0</v>
      </c>
      <c r="F314" s="302" t="s">
        <v>1397</v>
      </c>
    </row>
    <row r="315" ht="18.75" spans="1:6">
      <c r="A315" s="314" t="s">
        <v>1908</v>
      </c>
      <c r="B315" s="310" t="s">
        <v>1909</v>
      </c>
      <c r="C315" s="311">
        <v>0</v>
      </c>
      <c r="D315" s="311"/>
      <c r="E315" s="301">
        <v>0</v>
      </c>
      <c r="F315" s="302" t="s">
        <v>1397</v>
      </c>
    </row>
    <row r="316" ht="18.75" spans="1:6">
      <c r="A316" s="314" t="s">
        <v>1910</v>
      </c>
      <c r="B316" s="310" t="s">
        <v>1911</v>
      </c>
      <c r="C316" s="311">
        <v>0</v>
      </c>
      <c r="D316" s="311"/>
      <c r="E316" s="301">
        <v>0</v>
      </c>
      <c r="F316" s="302" t="s">
        <v>1397</v>
      </c>
    </row>
    <row r="317" ht="18.75" spans="1:6">
      <c r="A317" s="314" t="s">
        <v>1912</v>
      </c>
      <c r="B317" s="310" t="s">
        <v>1913</v>
      </c>
      <c r="C317" s="311">
        <v>0</v>
      </c>
      <c r="D317" s="311"/>
      <c r="E317" s="301">
        <v>0</v>
      </c>
      <c r="F317" s="302" t="s">
        <v>1397</v>
      </c>
    </row>
    <row r="318" ht="18.75" spans="1:6">
      <c r="A318" s="314" t="s">
        <v>1914</v>
      </c>
      <c r="B318" s="310" t="s">
        <v>1915</v>
      </c>
      <c r="C318" s="311">
        <v>0</v>
      </c>
      <c r="D318" s="311"/>
      <c r="E318" s="301">
        <v>0</v>
      </c>
      <c r="F318" s="302" t="s">
        <v>1397</v>
      </c>
    </row>
    <row r="319" ht="18.75" spans="1:6">
      <c r="A319" s="314" t="s">
        <v>1916</v>
      </c>
      <c r="B319" s="310" t="s">
        <v>1917</v>
      </c>
      <c r="C319" s="311">
        <v>0</v>
      </c>
      <c r="D319" s="311"/>
      <c r="E319" s="301">
        <v>0</v>
      </c>
      <c r="F319" s="302" t="s">
        <v>1397</v>
      </c>
    </row>
    <row r="320" ht="18.75" spans="1:6">
      <c r="A320" s="314" t="s">
        <v>1918</v>
      </c>
      <c r="B320" s="310" t="s">
        <v>1919</v>
      </c>
      <c r="C320" s="311">
        <v>0</v>
      </c>
      <c r="D320" s="311"/>
      <c r="E320" s="301">
        <v>0</v>
      </c>
      <c r="F320" s="302" t="s">
        <v>1397</v>
      </c>
    </row>
    <row r="321" ht="18.75" spans="1:6">
      <c r="A321" s="314" t="s">
        <v>1920</v>
      </c>
      <c r="B321" s="310" t="s">
        <v>1921</v>
      </c>
      <c r="C321" s="311">
        <v>0</v>
      </c>
      <c r="D321" s="311"/>
      <c r="E321" s="301">
        <v>0</v>
      </c>
      <c r="F321" s="302" t="s">
        <v>1397</v>
      </c>
    </row>
    <row r="322" ht="18.75" spans="1:6">
      <c r="A322" s="314" t="s">
        <v>1922</v>
      </c>
      <c r="B322" s="310" t="s">
        <v>1923</v>
      </c>
      <c r="C322" s="311">
        <v>0</v>
      </c>
      <c r="D322" s="311"/>
      <c r="E322" s="301">
        <v>0</v>
      </c>
      <c r="F322" s="302" t="s">
        <v>1397</v>
      </c>
    </row>
    <row r="323" ht="18.75" spans="1:6">
      <c r="A323" s="314" t="s">
        <v>1924</v>
      </c>
      <c r="B323" s="310" t="s">
        <v>1925</v>
      </c>
      <c r="C323" s="311">
        <v>0</v>
      </c>
      <c r="D323" s="311"/>
      <c r="E323" s="301">
        <v>0</v>
      </c>
      <c r="F323" s="302" t="s">
        <v>1397</v>
      </c>
    </row>
    <row r="324" ht="18.75" spans="1:6">
      <c r="A324" s="314" t="s">
        <v>1926</v>
      </c>
      <c r="B324" s="310" t="s">
        <v>1927</v>
      </c>
      <c r="C324" s="311">
        <v>0</v>
      </c>
      <c r="D324" s="311"/>
      <c r="E324" s="301">
        <v>0</v>
      </c>
      <c r="F324" s="302" t="s">
        <v>1397</v>
      </c>
    </row>
    <row r="325" ht="18.75" spans="1:6">
      <c r="A325" s="314" t="s">
        <v>1928</v>
      </c>
      <c r="B325" s="310" t="s">
        <v>1929</v>
      </c>
      <c r="C325" s="311">
        <v>0</v>
      </c>
      <c r="D325" s="311"/>
      <c r="E325" s="301">
        <v>0</v>
      </c>
      <c r="F325" s="302" t="s">
        <v>1397</v>
      </c>
    </row>
    <row r="326" ht="18.75" spans="1:6">
      <c r="A326" s="314" t="s">
        <v>1930</v>
      </c>
      <c r="B326" s="310" t="s">
        <v>1931</v>
      </c>
      <c r="C326" s="311">
        <v>0</v>
      </c>
      <c r="D326" s="311"/>
      <c r="E326" s="301">
        <v>0</v>
      </c>
      <c r="F326" s="302" t="s">
        <v>1397</v>
      </c>
    </row>
    <row r="327" ht="18.75" spans="1:6">
      <c r="A327" s="314" t="s">
        <v>1932</v>
      </c>
      <c r="B327" s="309" t="s">
        <v>1933</v>
      </c>
      <c r="C327" s="305">
        <v>0</v>
      </c>
      <c r="D327" s="305">
        <v>0</v>
      </c>
      <c r="E327" s="301">
        <v>0</v>
      </c>
      <c r="F327" s="302" t="s">
        <v>1397</v>
      </c>
    </row>
    <row r="328" ht="18.75" spans="1:6">
      <c r="A328" s="314" t="s">
        <v>1934</v>
      </c>
      <c r="B328" s="310" t="s">
        <v>1108</v>
      </c>
      <c r="C328" s="311">
        <v>0</v>
      </c>
      <c r="D328" s="311"/>
      <c r="E328" s="301">
        <v>0</v>
      </c>
      <c r="F328" s="302" t="s">
        <v>1397</v>
      </c>
    </row>
    <row r="329" ht="18.75" spans="1:6">
      <c r="A329" s="314" t="s">
        <v>1935</v>
      </c>
      <c r="B329" s="310" t="s">
        <v>1146</v>
      </c>
      <c r="C329" s="311">
        <v>0</v>
      </c>
      <c r="D329" s="311"/>
      <c r="E329" s="301">
        <v>0</v>
      </c>
      <c r="F329" s="302" t="s">
        <v>1397</v>
      </c>
    </row>
    <row r="330" ht="18.75" spans="1:6">
      <c r="A330" s="314" t="s">
        <v>1936</v>
      </c>
      <c r="B330" s="310" t="s">
        <v>1937</v>
      </c>
      <c r="C330" s="311">
        <v>0</v>
      </c>
      <c r="D330" s="311"/>
      <c r="E330" s="301">
        <v>0</v>
      </c>
      <c r="F330" s="302" t="s">
        <v>1397</v>
      </c>
    </row>
    <row r="331" ht="18.75" spans="1:6">
      <c r="A331" s="314" t="s">
        <v>1938</v>
      </c>
      <c r="B331" s="310" t="s">
        <v>1939</v>
      </c>
      <c r="C331" s="311">
        <v>0</v>
      </c>
      <c r="D331" s="311"/>
      <c r="E331" s="301">
        <v>0</v>
      </c>
      <c r="F331" s="302" t="s">
        <v>1397</v>
      </c>
    </row>
    <row r="332" ht="18.75" spans="1:6">
      <c r="A332" s="314" t="s">
        <v>1940</v>
      </c>
      <c r="B332" s="310" t="s">
        <v>1941</v>
      </c>
      <c r="C332" s="311">
        <v>0</v>
      </c>
      <c r="D332" s="311"/>
      <c r="E332" s="301">
        <v>0</v>
      </c>
      <c r="F332" s="302" t="s">
        <v>1397</v>
      </c>
    </row>
    <row r="333" ht="18.75" spans="1:6">
      <c r="A333" s="314" t="s">
        <v>1942</v>
      </c>
      <c r="B333" s="310" t="s">
        <v>1943</v>
      </c>
      <c r="C333" s="311">
        <v>0</v>
      </c>
      <c r="D333" s="311"/>
      <c r="E333" s="301">
        <v>0</v>
      </c>
      <c r="F333" s="302" t="s">
        <v>1397</v>
      </c>
    </row>
    <row r="334" ht="18.75" spans="1:6">
      <c r="A334" s="307"/>
      <c r="B334" s="219"/>
      <c r="C334" s="305"/>
      <c r="D334" s="305"/>
      <c r="E334" s="301">
        <v>0</v>
      </c>
      <c r="F334" s="302" t="s">
        <v>1382</v>
      </c>
    </row>
    <row r="335" ht="18.75" spans="1:6">
      <c r="A335" s="320"/>
      <c r="B335" s="321" t="s">
        <v>1977</v>
      </c>
      <c r="C335" s="300">
        <v>42413</v>
      </c>
      <c r="D335" s="300">
        <v>24126</v>
      </c>
      <c r="E335" s="301">
        <v>-0.431</v>
      </c>
      <c r="F335" s="302" t="s">
        <v>1382</v>
      </c>
    </row>
    <row r="336" ht="18.75" spans="1:6">
      <c r="A336" s="322" t="s">
        <v>1945</v>
      </c>
      <c r="B336" s="323" t="s">
        <v>120</v>
      </c>
      <c r="C336" s="300">
        <v>1390</v>
      </c>
      <c r="D336" s="300">
        <v>2900</v>
      </c>
      <c r="E336" s="301">
        <v>-0.828</v>
      </c>
      <c r="F336" s="302" t="s">
        <v>1382</v>
      </c>
    </row>
    <row r="337" ht="18.75" spans="1:6">
      <c r="A337" s="322" t="s">
        <v>1946</v>
      </c>
      <c r="B337" s="324" t="s">
        <v>1947</v>
      </c>
      <c r="C337" s="315">
        <v>0</v>
      </c>
      <c r="D337" s="315">
        <v>0</v>
      </c>
      <c r="E337" s="301">
        <v>0</v>
      </c>
      <c r="F337" s="302" t="s">
        <v>1397</v>
      </c>
    </row>
    <row r="338" ht="18.75" spans="1:6">
      <c r="A338" s="325" t="s">
        <v>1948</v>
      </c>
      <c r="B338" s="310" t="s">
        <v>1949</v>
      </c>
      <c r="C338" s="311">
        <v>0</v>
      </c>
      <c r="D338" s="311"/>
      <c r="E338" s="301">
        <v>0</v>
      </c>
      <c r="F338" s="302" t="s">
        <v>1397</v>
      </c>
    </row>
    <row r="339" ht="18.75" spans="1:6">
      <c r="A339" s="325" t="s">
        <v>1950</v>
      </c>
      <c r="B339" s="310" t="s">
        <v>1437</v>
      </c>
      <c r="C339" s="311">
        <v>0</v>
      </c>
      <c r="D339" s="311"/>
      <c r="E339" s="301">
        <v>0</v>
      </c>
      <c r="F339" s="302" t="s">
        <v>1397</v>
      </c>
    </row>
    <row r="340" ht="18.75" spans="1:6">
      <c r="A340" s="325" t="s">
        <v>1951</v>
      </c>
      <c r="B340" s="310" t="s">
        <v>1149</v>
      </c>
      <c r="C340" s="311">
        <v>0</v>
      </c>
      <c r="D340" s="311"/>
      <c r="E340" s="301">
        <v>0</v>
      </c>
      <c r="F340" s="302" t="s">
        <v>1397</v>
      </c>
    </row>
    <row r="341" ht="18.75" spans="1:6">
      <c r="A341" s="325" t="s">
        <v>1952</v>
      </c>
      <c r="B341" s="310" t="s">
        <v>1438</v>
      </c>
      <c r="C341" s="311">
        <v>0</v>
      </c>
      <c r="D341" s="311"/>
      <c r="E341" s="301">
        <v>0</v>
      </c>
      <c r="F341" s="302" t="s">
        <v>1397</v>
      </c>
    </row>
    <row r="342" ht="18.75" spans="1:6">
      <c r="A342" s="325" t="s">
        <v>1953</v>
      </c>
      <c r="B342" s="310" t="s">
        <v>1151</v>
      </c>
      <c r="C342" s="311">
        <v>0</v>
      </c>
      <c r="D342" s="311"/>
      <c r="E342" s="301">
        <v>0</v>
      </c>
      <c r="F342" s="302" t="s">
        <v>1397</v>
      </c>
    </row>
    <row r="343" ht="18.75" spans="1:6">
      <c r="A343" s="325" t="s">
        <v>1954</v>
      </c>
      <c r="B343" s="310" t="s">
        <v>1439</v>
      </c>
      <c r="C343" s="311">
        <v>0</v>
      </c>
      <c r="D343" s="311"/>
      <c r="E343" s="301">
        <v>0</v>
      </c>
      <c r="F343" s="302" t="s">
        <v>1397</v>
      </c>
    </row>
    <row r="344" ht="18.75" spans="1:6">
      <c r="A344" s="325" t="s">
        <v>1955</v>
      </c>
      <c r="B344" s="310" t="s">
        <v>1440</v>
      </c>
      <c r="C344" s="311">
        <v>0</v>
      </c>
      <c r="D344" s="311"/>
      <c r="E344" s="301">
        <v>0</v>
      </c>
      <c r="F344" s="302" t="s">
        <v>1397</v>
      </c>
    </row>
    <row r="345" ht="18.75" spans="1:6">
      <c r="A345" s="325" t="s">
        <v>1956</v>
      </c>
      <c r="B345" s="310" t="s">
        <v>1152</v>
      </c>
      <c r="C345" s="311">
        <v>0</v>
      </c>
      <c r="D345" s="311"/>
      <c r="E345" s="301">
        <v>0</v>
      </c>
      <c r="F345" s="302" t="s">
        <v>1397</v>
      </c>
    </row>
    <row r="346" ht="18.75" spans="1:6">
      <c r="A346" s="325" t="s">
        <v>1957</v>
      </c>
      <c r="B346" s="310" t="s">
        <v>1441</v>
      </c>
      <c r="C346" s="311">
        <v>0</v>
      </c>
      <c r="D346" s="311"/>
      <c r="E346" s="301">
        <v>0</v>
      </c>
      <c r="F346" s="302" t="s">
        <v>1397</v>
      </c>
    </row>
    <row r="347" ht="18.75" spans="1:6">
      <c r="A347" s="325">
        <v>2300412</v>
      </c>
      <c r="B347" s="306" t="s">
        <v>1442</v>
      </c>
      <c r="C347" s="311"/>
      <c r="D347" s="311"/>
      <c r="E347" s="301">
        <v>0</v>
      </c>
      <c r="F347" s="302" t="s">
        <v>1397</v>
      </c>
    </row>
    <row r="348" ht="18.75" spans="1:6">
      <c r="A348" s="325">
        <v>2300413</v>
      </c>
      <c r="B348" s="306" t="s">
        <v>1958</v>
      </c>
      <c r="C348" s="311"/>
      <c r="D348" s="311"/>
      <c r="E348" s="301">
        <v>0</v>
      </c>
      <c r="F348" s="302" t="s">
        <v>1397</v>
      </c>
    </row>
    <row r="349" ht="18.75" spans="1:6">
      <c r="A349" s="325" t="s">
        <v>1959</v>
      </c>
      <c r="B349" s="310" t="s">
        <v>1154</v>
      </c>
      <c r="C349" s="311">
        <v>0</v>
      </c>
      <c r="D349" s="311"/>
      <c r="E349" s="301">
        <v>0</v>
      </c>
      <c r="F349" s="302" t="s">
        <v>1397</v>
      </c>
    </row>
    <row r="350" ht="18.75" spans="1:6">
      <c r="A350" s="325" t="s">
        <v>1960</v>
      </c>
      <c r="B350" s="326" t="s">
        <v>1961</v>
      </c>
      <c r="C350" s="315">
        <v>63</v>
      </c>
      <c r="D350" s="315">
        <v>175</v>
      </c>
      <c r="E350" s="301">
        <v>1.778</v>
      </c>
      <c r="F350" s="302" t="s">
        <v>1382</v>
      </c>
    </row>
    <row r="351" ht="18.75" spans="1:6">
      <c r="A351" s="325" t="s">
        <v>1962</v>
      </c>
      <c r="B351" s="310" t="s">
        <v>1963</v>
      </c>
      <c r="C351" s="311">
        <v>63</v>
      </c>
      <c r="D351" s="311">
        <v>175</v>
      </c>
      <c r="E351" s="313">
        <v>1.778</v>
      </c>
      <c r="F351" s="302" t="s">
        <v>1382</v>
      </c>
    </row>
    <row r="352" ht="18.75" spans="1:6">
      <c r="A352" s="327" t="s">
        <v>1964</v>
      </c>
      <c r="B352" s="326" t="s">
        <v>1965</v>
      </c>
      <c r="C352" s="305">
        <v>1227</v>
      </c>
      <c r="D352" s="305">
        <v>2725</v>
      </c>
      <c r="E352" s="313">
        <v>1.221</v>
      </c>
      <c r="F352" s="302" t="s">
        <v>1382</v>
      </c>
    </row>
    <row r="353" ht="18.75" spans="1:6">
      <c r="A353" s="327" t="s">
        <v>1966</v>
      </c>
      <c r="B353" s="310" t="s">
        <v>1967</v>
      </c>
      <c r="C353" s="311">
        <v>1227</v>
      </c>
      <c r="D353" s="305">
        <v>2725</v>
      </c>
      <c r="E353" s="313">
        <v>1.221</v>
      </c>
      <c r="F353" s="302" t="s">
        <v>1397</v>
      </c>
    </row>
    <row r="354" ht="18.75" spans="1:6">
      <c r="A354" s="325" t="s">
        <v>1968</v>
      </c>
      <c r="B354" s="326" t="s">
        <v>1969</v>
      </c>
      <c r="C354" s="311">
        <v>100</v>
      </c>
      <c r="D354" s="305"/>
      <c r="E354" s="313">
        <v>-1</v>
      </c>
      <c r="F354" s="302" t="s">
        <v>1382</v>
      </c>
    </row>
    <row r="355" ht="18.75" spans="1:6">
      <c r="A355" s="325">
        <v>23022</v>
      </c>
      <c r="B355" s="328" t="s">
        <v>1449</v>
      </c>
      <c r="C355" s="311">
        <v>0</v>
      </c>
      <c r="D355" s="311">
        <v>0</v>
      </c>
      <c r="E355" s="301">
        <v>0</v>
      </c>
      <c r="F355" s="302" t="s">
        <v>1397</v>
      </c>
    </row>
    <row r="356" ht="18.75" spans="1:6">
      <c r="A356" s="325">
        <v>2302201</v>
      </c>
      <c r="B356" s="306" t="s">
        <v>1450</v>
      </c>
      <c r="C356" s="311"/>
      <c r="D356" s="305"/>
      <c r="E356" s="301">
        <v>0</v>
      </c>
      <c r="F356" s="302" t="s">
        <v>1397</v>
      </c>
    </row>
    <row r="357" ht="18.75" spans="1:6">
      <c r="A357" s="325" t="s">
        <v>1970</v>
      </c>
      <c r="B357" s="329" t="s">
        <v>1971</v>
      </c>
      <c r="C357" s="330">
        <v>28900</v>
      </c>
      <c r="D357" s="330">
        <v>14000</v>
      </c>
      <c r="E357" s="301">
        <v>-0.516</v>
      </c>
      <c r="F357" s="302" t="s">
        <v>1382</v>
      </c>
    </row>
    <row r="358" ht="18.75" spans="1:6">
      <c r="A358" s="325"/>
      <c r="B358" s="326" t="s">
        <v>1972</v>
      </c>
      <c r="C358" s="305">
        <v>0</v>
      </c>
      <c r="D358" s="305">
        <v>1400</v>
      </c>
      <c r="E358" s="301">
        <v>0</v>
      </c>
      <c r="F358" s="302" t="s">
        <v>1382</v>
      </c>
    </row>
    <row r="359" ht="18.75" spans="1:6">
      <c r="A359" s="325"/>
      <c r="B359" s="326" t="s">
        <v>1973</v>
      </c>
      <c r="C359" s="305">
        <v>28900</v>
      </c>
      <c r="D359" s="305">
        <v>12600</v>
      </c>
      <c r="E359" s="313">
        <v>-0.564</v>
      </c>
      <c r="F359" s="302" t="s">
        <v>1382</v>
      </c>
    </row>
    <row r="360" ht="18.75" spans="1:6">
      <c r="A360" s="325"/>
      <c r="B360" s="329" t="s">
        <v>126</v>
      </c>
      <c r="C360" s="300">
        <v>15499</v>
      </c>
      <c r="D360" s="300">
        <v>0</v>
      </c>
      <c r="E360" s="301">
        <v>0</v>
      </c>
      <c r="F360" s="302" t="s">
        <v>1397</v>
      </c>
    </row>
    <row r="361" ht="18.75" spans="1:6">
      <c r="A361" s="331"/>
      <c r="B361" s="332" t="s">
        <v>127</v>
      </c>
      <c r="C361" s="330">
        <v>88202</v>
      </c>
      <c r="D361" s="330">
        <v>41026</v>
      </c>
      <c r="E361" s="301">
        <v>-0.535</v>
      </c>
      <c r="F361" s="302" t="s">
        <v>1382</v>
      </c>
    </row>
    <row r="362" ht="18.75" spans="1:6">
      <c r="A362" s="288"/>
      <c r="B362" s="333"/>
      <c r="C362" s="334"/>
      <c r="D362" s="334"/>
      <c r="E362" s="334"/>
      <c r="F362" s="287"/>
    </row>
  </sheetData>
  <autoFilter ref="A3:G362">
    <extLst/>
  </autoFilter>
  <mergeCells count="2">
    <mergeCell ref="A1:E1"/>
    <mergeCell ref="B362:E362"/>
  </mergeCells>
  <conditionalFormatting sqref="B357">
    <cfRule type="expression" dxfId="1" priority="3" stopIfTrue="1">
      <formula>"len($A:$A)=3"</formula>
    </cfRule>
  </conditionalFormatting>
  <conditionalFormatting sqref="C357:D357">
    <cfRule type="expression" dxfId="1" priority="2" stopIfTrue="1">
      <formula>"len($A:$A)=3"</formula>
    </cfRule>
  </conditionalFormatting>
  <conditionalFormatting sqref="B360">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6"/>
  <sheetViews>
    <sheetView showGridLines="0" showZeros="0" view="pageBreakPreview" zoomScaleNormal="100" topLeftCell="A2" workbookViewId="0">
      <selection activeCell="C7" sqref="C7"/>
    </sheetView>
  </sheetViews>
  <sheetFormatPr defaultColWidth="9" defaultRowHeight="13.5" outlineLevelCol="4"/>
  <cols>
    <col min="1" max="1" width="52.1333333333333" style="262" customWidth="1"/>
    <col min="2" max="4" width="20.6333333333333" customWidth="1"/>
    <col min="5" max="5" width="9" hidden="1" customWidth="1"/>
  </cols>
  <sheetData>
    <row r="1" s="261" customFormat="1" ht="45" customHeight="1" spans="1:5">
      <c r="A1" s="263" t="s">
        <v>1978</v>
      </c>
      <c r="B1" s="263"/>
      <c r="C1" s="263"/>
      <c r="D1" s="263"/>
      <c r="E1" s="264"/>
    </row>
    <row r="2" ht="20.1" customHeight="1" spans="1:5">
      <c r="A2" s="265"/>
      <c r="B2" s="266"/>
      <c r="C2" s="267"/>
      <c r="D2" s="267" t="s">
        <v>2</v>
      </c>
      <c r="E2" s="262"/>
    </row>
    <row r="3" ht="45" customHeight="1" spans="1:5">
      <c r="A3" s="164" t="s">
        <v>1326</v>
      </c>
      <c r="B3" s="172" t="s">
        <v>129</v>
      </c>
      <c r="C3" s="172" t="s">
        <v>6</v>
      </c>
      <c r="D3" s="172" t="s">
        <v>130</v>
      </c>
      <c r="E3" s="268" t="s">
        <v>8</v>
      </c>
    </row>
    <row r="4" ht="36" customHeight="1" spans="1:5">
      <c r="A4" s="269" t="s">
        <v>1979</v>
      </c>
      <c r="B4" s="270"/>
      <c r="C4" s="270"/>
      <c r="D4" s="271"/>
      <c r="E4" s="272" t="str">
        <f>IF(A4&lt;&gt;"",IF(SUM(B4:C4)&lt;&gt;0,"是","否"),"是")</f>
        <v>否</v>
      </c>
    </row>
    <row r="5" ht="36" customHeight="1" spans="1:5">
      <c r="A5" s="269" t="s">
        <v>1980</v>
      </c>
      <c r="B5" s="270"/>
      <c r="C5" s="270"/>
      <c r="D5" s="271"/>
      <c r="E5" s="272" t="str">
        <f t="shared" ref="E5:E15" si="0">IF(A5&lt;&gt;"",IF(SUM(B5:C5)&lt;&gt;0,"是","否"),"是")</f>
        <v>否</v>
      </c>
    </row>
    <row r="6" ht="36" customHeight="1" spans="1:5">
      <c r="A6" s="269" t="s">
        <v>1981</v>
      </c>
      <c r="B6" s="270"/>
      <c r="C6" s="270"/>
      <c r="D6" s="271"/>
      <c r="E6" s="272" t="str">
        <f t="shared" si="0"/>
        <v>否</v>
      </c>
    </row>
    <row r="7" ht="36" customHeight="1" spans="1:5">
      <c r="A7" s="273" t="s">
        <v>1982</v>
      </c>
      <c r="B7" s="270"/>
      <c r="C7" s="270"/>
      <c r="D7" s="271"/>
      <c r="E7" s="274" t="str">
        <f t="shared" si="0"/>
        <v>否</v>
      </c>
    </row>
    <row r="8" ht="36" customHeight="1" spans="1:5">
      <c r="A8" s="269" t="s">
        <v>1983</v>
      </c>
      <c r="B8" s="270"/>
      <c r="C8" s="270"/>
      <c r="D8" s="271"/>
      <c r="E8" s="272" t="str">
        <f t="shared" si="0"/>
        <v>否</v>
      </c>
    </row>
    <row r="9" ht="36" customHeight="1" spans="1:5">
      <c r="A9" s="269" t="s">
        <v>1984</v>
      </c>
      <c r="B9" s="270"/>
      <c r="C9" s="270"/>
      <c r="D9" s="271"/>
      <c r="E9" s="272" t="str">
        <f t="shared" si="0"/>
        <v>否</v>
      </c>
    </row>
    <row r="10" ht="36" customHeight="1" spans="1:5">
      <c r="A10" s="273" t="s">
        <v>1985</v>
      </c>
      <c r="B10" s="270"/>
      <c r="C10" s="270"/>
      <c r="D10" s="271"/>
      <c r="E10" s="274" t="str">
        <f t="shared" si="0"/>
        <v>否</v>
      </c>
    </row>
    <row r="11" ht="36" customHeight="1" spans="1:5">
      <c r="A11" s="269" t="s">
        <v>1986</v>
      </c>
      <c r="B11" s="270"/>
      <c r="C11" s="270"/>
      <c r="D11" s="271"/>
      <c r="E11" s="272" t="str">
        <f t="shared" si="0"/>
        <v>否</v>
      </c>
    </row>
    <row r="12" ht="36" customHeight="1" spans="1:5">
      <c r="A12" s="273" t="s">
        <v>1987</v>
      </c>
      <c r="B12" s="270"/>
      <c r="C12" s="270"/>
      <c r="D12" s="271"/>
      <c r="E12" s="274" t="str">
        <f t="shared" si="0"/>
        <v>否</v>
      </c>
    </row>
    <row r="13" ht="36" customHeight="1" spans="1:5">
      <c r="A13" s="273" t="s">
        <v>1988</v>
      </c>
      <c r="B13" s="270"/>
      <c r="C13" s="270"/>
      <c r="D13" s="271"/>
      <c r="E13" s="274" t="str">
        <f t="shared" si="0"/>
        <v>否</v>
      </c>
    </row>
    <row r="14" ht="36" customHeight="1" spans="1:5">
      <c r="A14" s="273" t="s">
        <v>1989</v>
      </c>
      <c r="B14" s="270"/>
      <c r="C14" s="270"/>
      <c r="D14" s="271"/>
      <c r="E14" s="274" t="str">
        <f t="shared" si="0"/>
        <v>否</v>
      </c>
    </row>
    <row r="15" ht="36" customHeight="1" spans="1:5">
      <c r="A15" s="275" t="s">
        <v>1990</v>
      </c>
      <c r="B15" s="276"/>
      <c r="C15" s="276"/>
      <c r="D15" s="277"/>
      <c r="E15" s="272" t="str">
        <f t="shared" si="0"/>
        <v>否</v>
      </c>
    </row>
    <row r="16" ht="33" customHeight="1" spans="1:4">
      <c r="A16" s="278" t="s">
        <v>1350</v>
      </c>
      <c r="B16" s="278"/>
      <c r="C16" s="278"/>
      <c r="D16" s="278"/>
    </row>
  </sheetData>
  <mergeCells count="2">
    <mergeCell ref="A1:D1"/>
    <mergeCell ref="A16:D16"/>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topLeftCell="A6" workbookViewId="0">
      <selection activeCell="D41" sqref="D41"/>
    </sheetView>
  </sheetViews>
  <sheetFormatPr defaultColWidth="9" defaultRowHeight="14.25" outlineLevelCol="4"/>
  <cols>
    <col min="1" max="1" width="50.775" style="225" customWidth="1"/>
    <col min="2" max="4" width="20.6333333333333" style="225" customWidth="1"/>
    <col min="5" max="5" width="4.21666666666667" style="225" hidden="1" customWidth="1"/>
    <col min="6" max="6" width="13.775" style="225"/>
    <col min="7" max="16384" width="9" style="225"/>
  </cols>
  <sheetData>
    <row r="1" ht="45" customHeight="1" spans="1:4">
      <c r="A1" s="168" t="s">
        <v>1991</v>
      </c>
      <c r="B1" s="168"/>
      <c r="C1" s="168"/>
      <c r="D1" s="168"/>
    </row>
    <row r="2" ht="20.1" customHeight="1" spans="1:4">
      <c r="A2" s="245"/>
      <c r="B2" s="246"/>
      <c r="C2" s="247"/>
      <c r="D2" s="248" t="s">
        <v>1992</v>
      </c>
    </row>
    <row r="3" ht="45" customHeight="1" spans="1:5">
      <c r="A3" s="196" t="s">
        <v>1993</v>
      </c>
      <c r="B3" s="97" t="s">
        <v>5</v>
      </c>
      <c r="C3" s="97" t="s">
        <v>6</v>
      </c>
      <c r="D3" s="97" t="s">
        <v>7</v>
      </c>
      <c r="E3" s="225" t="s">
        <v>8</v>
      </c>
    </row>
    <row r="4" ht="36" customHeight="1" spans="1:5">
      <c r="A4" s="160" t="s">
        <v>1994</v>
      </c>
      <c r="B4" s="249"/>
      <c r="C4" s="249"/>
      <c r="D4" s="101"/>
      <c r="E4" s="250" t="str">
        <f t="shared" ref="E4:E41" si="0">IF(A4&lt;&gt;"",IF(SUM(B4:C4)&lt;&gt;0,"是","否"),"是")</f>
        <v>否</v>
      </c>
    </row>
    <row r="5" ht="36" customHeight="1" spans="1:5">
      <c r="A5" s="238" t="s">
        <v>1995</v>
      </c>
      <c r="B5" s="251"/>
      <c r="C5" s="252"/>
      <c r="D5" s="104"/>
      <c r="E5" s="250" t="str">
        <f t="shared" si="0"/>
        <v>否</v>
      </c>
    </row>
    <row r="6" ht="36" customHeight="1" spans="1:5">
      <c r="A6" s="238" t="s">
        <v>1996</v>
      </c>
      <c r="B6" s="251"/>
      <c r="C6" s="251"/>
      <c r="D6" s="104"/>
      <c r="E6" s="250" t="str">
        <f t="shared" si="0"/>
        <v>否</v>
      </c>
    </row>
    <row r="7" ht="36" customHeight="1" spans="1:5">
      <c r="A7" s="238" t="s">
        <v>1997</v>
      </c>
      <c r="B7" s="253"/>
      <c r="C7" s="252"/>
      <c r="D7" s="104"/>
      <c r="E7" s="250" t="str">
        <f t="shared" si="0"/>
        <v>否</v>
      </c>
    </row>
    <row r="8" ht="36" customHeight="1" spans="1:5">
      <c r="A8" s="238" t="s">
        <v>1998</v>
      </c>
      <c r="B8" s="251"/>
      <c r="C8" s="252"/>
      <c r="D8" s="104"/>
      <c r="E8" s="250" t="str">
        <f t="shared" si="0"/>
        <v>否</v>
      </c>
    </row>
    <row r="9" ht="36" customHeight="1" spans="1:5">
      <c r="A9" s="238" t="s">
        <v>1999</v>
      </c>
      <c r="B9" s="253"/>
      <c r="C9" s="252"/>
      <c r="D9" s="104"/>
      <c r="E9" s="250" t="str">
        <f t="shared" si="0"/>
        <v>否</v>
      </c>
    </row>
    <row r="10" ht="36" customHeight="1" spans="1:5">
      <c r="A10" s="238" t="s">
        <v>2000</v>
      </c>
      <c r="B10" s="251"/>
      <c r="C10" s="252"/>
      <c r="D10" s="104"/>
      <c r="E10" s="250" t="str">
        <f t="shared" si="0"/>
        <v>否</v>
      </c>
    </row>
    <row r="11" ht="36" customHeight="1" spans="1:5">
      <c r="A11" s="238" t="s">
        <v>2001</v>
      </c>
      <c r="B11" s="251"/>
      <c r="C11" s="252"/>
      <c r="D11" s="104"/>
      <c r="E11" s="250" t="str">
        <f t="shared" si="0"/>
        <v>否</v>
      </c>
    </row>
    <row r="12" ht="36" customHeight="1" spans="1:5">
      <c r="A12" s="238" t="s">
        <v>2002</v>
      </c>
      <c r="B12" s="251"/>
      <c r="C12" s="252"/>
      <c r="D12" s="104"/>
      <c r="E12" s="250" t="str">
        <f t="shared" si="0"/>
        <v>否</v>
      </c>
    </row>
    <row r="13" ht="36" customHeight="1" spans="1:5">
      <c r="A13" s="238" t="s">
        <v>2003</v>
      </c>
      <c r="B13" s="254"/>
      <c r="C13" s="251"/>
      <c r="D13" s="104"/>
      <c r="E13" s="250" t="str">
        <f t="shared" si="0"/>
        <v>否</v>
      </c>
    </row>
    <row r="14" ht="36" customHeight="1" spans="1:5">
      <c r="A14" s="238" t="s">
        <v>2004</v>
      </c>
      <c r="B14" s="254"/>
      <c r="C14" s="252"/>
      <c r="D14" s="104"/>
      <c r="E14" s="250" t="str">
        <f t="shared" si="0"/>
        <v>否</v>
      </c>
    </row>
    <row r="15" ht="36" customHeight="1" spans="1:5">
      <c r="A15" s="238" t="s">
        <v>2005</v>
      </c>
      <c r="B15" s="254"/>
      <c r="C15" s="255"/>
      <c r="D15" s="104"/>
      <c r="E15" s="250" t="str">
        <f t="shared" si="0"/>
        <v>否</v>
      </c>
    </row>
    <row r="16" ht="36" customHeight="1" spans="1:5">
      <c r="A16" s="238" t="s">
        <v>2006</v>
      </c>
      <c r="B16" s="254"/>
      <c r="C16" s="255"/>
      <c r="D16" s="104"/>
      <c r="E16" s="250" t="str">
        <f t="shared" si="0"/>
        <v>否</v>
      </c>
    </row>
    <row r="17" ht="36" customHeight="1" spans="1:5">
      <c r="A17" s="238" t="s">
        <v>2007</v>
      </c>
      <c r="B17" s="251"/>
      <c r="C17" s="252"/>
      <c r="D17" s="104"/>
      <c r="E17" s="250" t="str">
        <f t="shared" si="0"/>
        <v>否</v>
      </c>
    </row>
    <row r="18" ht="36" customHeight="1" spans="1:5">
      <c r="A18" s="238" t="s">
        <v>2008</v>
      </c>
      <c r="B18" s="254"/>
      <c r="C18" s="255"/>
      <c r="D18" s="104"/>
      <c r="E18" s="250" t="str">
        <f t="shared" si="0"/>
        <v>否</v>
      </c>
    </row>
    <row r="19" ht="36" customHeight="1" spans="1:5">
      <c r="A19" s="238" t="s">
        <v>2009</v>
      </c>
      <c r="B19" s="254"/>
      <c r="C19" s="255"/>
      <c r="D19" s="104"/>
      <c r="E19" s="250" t="str">
        <f t="shared" si="0"/>
        <v>否</v>
      </c>
    </row>
    <row r="20" ht="36" hidden="1" customHeight="1" spans="1:5">
      <c r="A20" s="238" t="s">
        <v>2010</v>
      </c>
      <c r="B20" s="251"/>
      <c r="C20" s="255"/>
      <c r="D20" s="104" t="str">
        <f>IF(B20&gt;0,C20/B20-1,IF(B20&lt;0,-(C20/B20-1),""))</f>
        <v/>
      </c>
      <c r="E20" s="250" t="str">
        <f t="shared" si="0"/>
        <v>否</v>
      </c>
    </row>
    <row r="21" ht="36" customHeight="1" spans="1:5">
      <c r="A21" s="238" t="s">
        <v>2011</v>
      </c>
      <c r="B21" s="254"/>
      <c r="C21" s="252"/>
      <c r="D21" s="104"/>
      <c r="E21" s="250" t="str">
        <f t="shared" si="0"/>
        <v>否</v>
      </c>
    </row>
    <row r="22" ht="36" customHeight="1" spans="1:5">
      <c r="A22" s="238" t="s">
        <v>2012</v>
      </c>
      <c r="B22" s="254"/>
      <c r="C22" s="252"/>
      <c r="D22" s="104"/>
      <c r="E22" s="250" t="str">
        <f t="shared" si="0"/>
        <v>否</v>
      </c>
    </row>
    <row r="23" ht="36" customHeight="1" spans="1:5">
      <c r="A23" s="160" t="s">
        <v>2013</v>
      </c>
      <c r="B23" s="249"/>
      <c r="C23" s="249"/>
      <c r="D23" s="101"/>
      <c r="E23" s="250" t="str">
        <f t="shared" si="0"/>
        <v>否</v>
      </c>
    </row>
    <row r="24" ht="36" customHeight="1" spans="1:5">
      <c r="A24" s="180" t="s">
        <v>2014</v>
      </c>
      <c r="B24" s="254"/>
      <c r="C24" s="252"/>
      <c r="D24" s="104"/>
      <c r="E24" s="250" t="str">
        <f t="shared" si="0"/>
        <v>否</v>
      </c>
    </row>
    <row r="25" ht="36" customHeight="1" spans="1:5">
      <c r="A25" s="180" t="s">
        <v>2015</v>
      </c>
      <c r="B25" s="254"/>
      <c r="C25" s="252"/>
      <c r="D25" s="104"/>
      <c r="E25" s="250" t="str">
        <f t="shared" si="0"/>
        <v>否</v>
      </c>
    </row>
    <row r="26" ht="36" customHeight="1" spans="1:5">
      <c r="A26" s="180" t="s">
        <v>2016</v>
      </c>
      <c r="B26" s="254"/>
      <c r="C26" s="252"/>
      <c r="D26" s="104"/>
      <c r="E26" s="250" t="str">
        <f t="shared" si="0"/>
        <v>否</v>
      </c>
    </row>
    <row r="27" ht="36" customHeight="1" spans="1:5">
      <c r="A27" s="180" t="s">
        <v>2017</v>
      </c>
      <c r="B27" s="254"/>
      <c r="C27" s="252"/>
      <c r="D27" s="104"/>
      <c r="E27" s="250" t="str">
        <f t="shared" si="0"/>
        <v>否</v>
      </c>
    </row>
    <row r="28" ht="36" customHeight="1" spans="1:5">
      <c r="A28" s="160" t="s">
        <v>2018</v>
      </c>
      <c r="B28" s="249"/>
      <c r="C28" s="249"/>
      <c r="D28" s="101"/>
      <c r="E28" s="250" t="str">
        <f t="shared" si="0"/>
        <v>否</v>
      </c>
    </row>
    <row r="29" ht="36" customHeight="1" spans="1:5">
      <c r="A29" s="180" t="s">
        <v>2019</v>
      </c>
      <c r="B29" s="254"/>
      <c r="C29" s="252"/>
      <c r="D29" s="104"/>
      <c r="E29" s="250" t="str">
        <f t="shared" si="0"/>
        <v>否</v>
      </c>
    </row>
    <row r="30" ht="36" customHeight="1" spans="1:5">
      <c r="A30" s="180" t="s">
        <v>2020</v>
      </c>
      <c r="B30" s="251"/>
      <c r="C30" s="252"/>
      <c r="D30" s="104"/>
      <c r="E30" s="250" t="str">
        <f t="shared" si="0"/>
        <v>否</v>
      </c>
    </row>
    <row r="31" ht="36" customHeight="1" spans="1:5">
      <c r="A31" s="180" t="s">
        <v>2021</v>
      </c>
      <c r="B31" s="254"/>
      <c r="C31" s="252"/>
      <c r="D31" s="104"/>
      <c r="E31" s="250" t="str">
        <f t="shared" si="0"/>
        <v>否</v>
      </c>
    </row>
    <row r="32" ht="36" customHeight="1" spans="1:5">
      <c r="A32" s="160" t="s">
        <v>2022</v>
      </c>
      <c r="B32" s="249"/>
      <c r="C32" s="249"/>
      <c r="D32" s="101"/>
      <c r="E32" s="250" t="str">
        <f t="shared" si="0"/>
        <v>否</v>
      </c>
    </row>
    <row r="33" ht="36" customHeight="1" spans="1:5">
      <c r="A33" s="180" t="s">
        <v>2023</v>
      </c>
      <c r="B33" s="251"/>
      <c r="C33" s="256"/>
      <c r="D33" s="104"/>
      <c r="E33" s="250" t="str">
        <f t="shared" si="0"/>
        <v>否</v>
      </c>
    </row>
    <row r="34" ht="36" customHeight="1" spans="1:5">
      <c r="A34" s="180" t="s">
        <v>2024</v>
      </c>
      <c r="B34" s="254"/>
      <c r="C34" s="256"/>
      <c r="D34" s="104"/>
      <c r="E34" s="250" t="str">
        <f t="shared" si="0"/>
        <v>否</v>
      </c>
    </row>
    <row r="35" ht="36" customHeight="1" spans="1:5">
      <c r="A35" s="180" t="s">
        <v>2025</v>
      </c>
      <c r="B35" s="254"/>
      <c r="C35" s="255"/>
      <c r="D35" s="104"/>
      <c r="E35" s="250" t="str">
        <f t="shared" si="0"/>
        <v>否</v>
      </c>
    </row>
    <row r="36" ht="36" customHeight="1" spans="1:5">
      <c r="A36" s="160" t="s">
        <v>2026</v>
      </c>
      <c r="B36" s="257"/>
      <c r="C36" s="258"/>
      <c r="D36" s="101"/>
      <c r="E36" s="250" t="str">
        <f t="shared" si="0"/>
        <v>否</v>
      </c>
    </row>
    <row r="37" ht="36" customHeight="1" spans="1:5">
      <c r="A37" s="259" t="s">
        <v>2027</v>
      </c>
      <c r="B37" s="249"/>
      <c r="C37" s="249"/>
      <c r="D37" s="101"/>
      <c r="E37" s="250" t="str">
        <f t="shared" si="0"/>
        <v>否</v>
      </c>
    </row>
    <row r="38" ht="36" customHeight="1" spans="1:5">
      <c r="A38" s="260" t="s">
        <v>61</v>
      </c>
      <c r="B38" s="251">
        <v>4</v>
      </c>
      <c r="C38" s="256">
        <v>3</v>
      </c>
      <c r="D38" s="101">
        <v>-0.25</v>
      </c>
      <c r="E38" s="250" t="str">
        <f t="shared" si="0"/>
        <v>是</v>
      </c>
    </row>
    <row r="39" ht="36" customHeight="1" spans="1:5">
      <c r="A39" s="219" t="s">
        <v>2028</v>
      </c>
      <c r="B39" s="249"/>
      <c r="C39" s="258"/>
      <c r="D39" s="101"/>
      <c r="E39" s="250" t="str">
        <f t="shared" si="0"/>
        <v>否</v>
      </c>
    </row>
    <row r="40" ht="36" hidden="1" customHeight="1" spans="1:5">
      <c r="A40" s="260" t="s">
        <v>2029</v>
      </c>
      <c r="B40" s="251"/>
      <c r="C40" s="256"/>
      <c r="D40" s="101"/>
      <c r="E40" s="250" t="str">
        <f t="shared" si="0"/>
        <v>否</v>
      </c>
    </row>
    <row r="41" ht="36" customHeight="1" spans="1:5">
      <c r="A41" s="259" t="s">
        <v>68</v>
      </c>
      <c r="B41" s="249">
        <v>4</v>
      </c>
      <c r="C41" s="249">
        <v>3</v>
      </c>
      <c r="D41" s="101">
        <v>-0.25</v>
      </c>
      <c r="E41" s="250" t="str">
        <f t="shared" si="0"/>
        <v>是</v>
      </c>
    </row>
    <row r="42" spans="2:2">
      <c r="B42" s="244"/>
    </row>
    <row r="43" spans="2:3">
      <c r="B43" s="244"/>
      <c r="C43" s="244"/>
    </row>
    <row r="44" spans="2:2">
      <c r="B44" s="244"/>
    </row>
    <row r="45" spans="2:3">
      <c r="B45" s="244"/>
      <c r="C45" s="244"/>
    </row>
    <row r="46" spans="2:2">
      <c r="B46" s="244"/>
    </row>
    <row r="47" spans="2:2">
      <c r="B47" s="244"/>
    </row>
    <row r="48" spans="2:3">
      <c r="B48" s="244"/>
      <c r="C48" s="244"/>
    </row>
    <row r="49" spans="2:2">
      <c r="B49" s="244"/>
    </row>
    <row r="50" spans="2:2">
      <c r="B50" s="244"/>
    </row>
    <row r="51" spans="2:2">
      <c r="B51" s="244"/>
    </row>
    <row r="52" spans="2:2">
      <c r="B52" s="244"/>
    </row>
    <row r="53" spans="2:3">
      <c r="B53" s="244"/>
      <c r="C53" s="244"/>
    </row>
    <row r="54" spans="2:2">
      <c r="B54" s="244"/>
    </row>
  </sheetData>
  <autoFilter ref="A3:E41">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85" orientation="portrait" horizontalDpi="600"/>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5">
    <tabColor rgb="FF00B0F0"/>
  </sheetPr>
  <dimension ref="A1:E41"/>
  <sheetViews>
    <sheetView showGridLines="0" showZeros="0" view="pageBreakPreview" zoomScaleNormal="100" topLeftCell="A2" workbookViewId="0">
      <selection activeCell="D23" sqref="D23"/>
    </sheetView>
  </sheetViews>
  <sheetFormatPr defaultColWidth="9" defaultRowHeight="14.25" outlineLevelCol="4"/>
  <cols>
    <col min="1" max="1" width="50.775" style="189" customWidth="1"/>
    <col min="2" max="2" width="20.6333333333333" style="189" customWidth="1"/>
    <col min="3" max="3" width="20.6333333333333" style="225" customWidth="1"/>
    <col min="4" max="4" width="20.6333333333333" style="189" customWidth="1"/>
    <col min="5" max="5" width="4.775" style="189" hidden="1" customWidth="1"/>
    <col min="6" max="16384" width="9" style="189"/>
  </cols>
  <sheetData>
    <row r="1" ht="45" customHeight="1" spans="1:5">
      <c r="A1" s="226" t="s">
        <v>2030</v>
      </c>
      <c r="B1" s="226"/>
      <c r="C1" s="226"/>
      <c r="D1" s="226"/>
      <c r="E1" s="227"/>
    </row>
    <row r="2" ht="20.1" customHeight="1" spans="1:5">
      <c r="A2" s="228"/>
      <c r="B2" s="228"/>
      <c r="C2" s="228"/>
      <c r="D2" s="229" t="s">
        <v>2</v>
      </c>
      <c r="E2" s="230"/>
    </row>
    <row r="3" ht="45" customHeight="1" spans="1:5">
      <c r="A3" s="231" t="s">
        <v>4</v>
      </c>
      <c r="B3" s="172" t="s">
        <v>5</v>
      </c>
      <c r="C3" s="172" t="s">
        <v>6</v>
      </c>
      <c r="D3" s="172" t="s">
        <v>7</v>
      </c>
      <c r="E3" s="232" t="s">
        <v>8</v>
      </c>
    </row>
    <row r="4" ht="35.1" customHeight="1" spans="1:5">
      <c r="A4" s="160" t="s">
        <v>2031</v>
      </c>
      <c r="B4" s="233">
        <v>4</v>
      </c>
      <c r="C4" s="233">
        <v>3</v>
      </c>
      <c r="D4" s="101">
        <f>(C4-B4)/B4</f>
        <v>-0.25</v>
      </c>
      <c r="E4" s="234" t="str">
        <f t="shared" ref="E4:E28" si="0">IF(A4&lt;&gt;"",IF(SUM(B4:C4)&lt;&gt;0,"是","否"),"是")</f>
        <v>是</v>
      </c>
    </row>
    <row r="5" ht="35.1" customHeight="1" spans="1:5">
      <c r="A5" s="162" t="s">
        <v>2032</v>
      </c>
      <c r="B5" s="235"/>
      <c r="C5" s="235"/>
      <c r="D5" s="101"/>
      <c r="E5" s="234" t="str">
        <f t="shared" si="0"/>
        <v>否</v>
      </c>
    </row>
    <row r="6" ht="35.1" customHeight="1" spans="1:5">
      <c r="A6" s="162" t="s">
        <v>2033</v>
      </c>
      <c r="B6" s="235"/>
      <c r="C6" s="235"/>
      <c r="D6" s="101"/>
      <c r="E6" s="234" t="str">
        <f t="shared" si="0"/>
        <v>否</v>
      </c>
    </row>
    <row r="7" ht="35.1" customHeight="1" spans="1:5">
      <c r="A7" s="162" t="s">
        <v>2034</v>
      </c>
      <c r="B7" s="235">
        <v>4</v>
      </c>
      <c r="C7" s="235">
        <v>3</v>
      </c>
      <c r="D7" s="101">
        <f>(C7-B7)/B7</f>
        <v>-0.25</v>
      </c>
      <c r="E7" s="234" t="str">
        <f t="shared" si="0"/>
        <v>是</v>
      </c>
    </row>
    <row r="8" ht="35.1" customHeight="1" spans="1:5">
      <c r="A8" s="162" t="s">
        <v>2035</v>
      </c>
      <c r="B8" s="235"/>
      <c r="C8" s="235"/>
      <c r="D8" s="101"/>
      <c r="E8" s="234" t="str">
        <f t="shared" si="0"/>
        <v>否</v>
      </c>
    </row>
    <row r="9" ht="35.1" hidden="1" customHeight="1" spans="1:5">
      <c r="A9" s="162" t="s">
        <v>2036</v>
      </c>
      <c r="B9" s="236"/>
      <c r="C9" s="236"/>
      <c r="D9" s="201" t="str">
        <f>IF(B9&gt;0,C9/B9-1,IF(B9&lt;0,-(C9/B9-1),""))</f>
        <v/>
      </c>
      <c r="E9" s="234" t="str">
        <f t="shared" si="0"/>
        <v>否</v>
      </c>
    </row>
    <row r="10" ht="35.1" customHeight="1" spans="1:5">
      <c r="A10" s="162" t="s">
        <v>2037</v>
      </c>
      <c r="B10" s="235"/>
      <c r="C10" s="235"/>
      <c r="D10" s="101"/>
      <c r="E10" s="234" t="str">
        <f t="shared" si="0"/>
        <v>否</v>
      </c>
    </row>
    <row r="11" ht="35.1" customHeight="1" spans="1:5">
      <c r="A11" s="160" t="s">
        <v>2038</v>
      </c>
      <c r="B11" s="237"/>
      <c r="C11" s="237"/>
      <c r="D11" s="101"/>
      <c r="E11" s="234" t="str">
        <f t="shared" si="0"/>
        <v>否</v>
      </c>
    </row>
    <row r="12" ht="35.1" customHeight="1" spans="1:5">
      <c r="A12" s="162" t="s">
        <v>2039</v>
      </c>
      <c r="B12" s="235"/>
      <c r="C12" s="235"/>
      <c r="D12" s="101"/>
      <c r="E12" s="234" t="str">
        <f t="shared" si="0"/>
        <v>否</v>
      </c>
    </row>
    <row r="13" ht="35.1" customHeight="1" spans="1:5">
      <c r="A13" s="162" t="s">
        <v>2040</v>
      </c>
      <c r="B13" s="235"/>
      <c r="C13" s="235"/>
      <c r="D13" s="101"/>
      <c r="E13" s="234" t="str">
        <f t="shared" si="0"/>
        <v>否</v>
      </c>
    </row>
    <row r="14" ht="35.1" hidden="1" customHeight="1" spans="1:5">
      <c r="A14" s="162" t="s">
        <v>2041</v>
      </c>
      <c r="B14" s="236"/>
      <c r="C14" s="236"/>
      <c r="D14" s="201" t="str">
        <f>IF(B14&gt;0,C14/B14-1,IF(B14&lt;0,-(C14/B14-1),""))</f>
        <v/>
      </c>
      <c r="E14" s="234" t="str">
        <f t="shared" si="0"/>
        <v>否</v>
      </c>
    </row>
    <row r="15" ht="35.1" hidden="1" customHeight="1" spans="1:5">
      <c r="A15" s="162" t="s">
        <v>2042</v>
      </c>
      <c r="B15" s="236"/>
      <c r="C15" s="236"/>
      <c r="D15" s="201" t="str">
        <f>IF(B15&gt;0,C15/B15-1,IF(B15&lt;0,-(C15/B15-1),""))</f>
        <v/>
      </c>
      <c r="E15" s="234" t="str">
        <f t="shared" si="0"/>
        <v>否</v>
      </c>
    </row>
    <row r="16" ht="35.1" customHeight="1" spans="1:5">
      <c r="A16" s="162" t="s">
        <v>2043</v>
      </c>
      <c r="B16" s="235"/>
      <c r="C16" s="235"/>
      <c r="D16" s="101"/>
      <c r="E16" s="234" t="str">
        <f t="shared" si="0"/>
        <v>否</v>
      </c>
    </row>
    <row r="17" s="224" customFormat="1" ht="35.1" customHeight="1" spans="1:5">
      <c r="A17" s="160" t="s">
        <v>2044</v>
      </c>
      <c r="B17" s="237"/>
      <c r="C17" s="237"/>
      <c r="D17" s="101"/>
      <c r="E17" s="234" t="str">
        <f t="shared" si="0"/>
        <v>否</v>
      </c>
    </row>
    <row r="18" ht="35.1" customHeight="1" spans="1:5">
      <c r="A18" s="162" t="s">
        <v>2045</v>
      </c>
      <c r="B18" s="235"/>
      <c r="C18" s="235"/>
      <c r="D18" s="101"/>
      <c r="E18" s="234" t="str">
        <f t="shared" si="0"/>
        <v>否</v>
      </c>
    </row>
    <row r="19" ht="35.1" customHeight="1" spans="1:5">
      <c r="A19" s="160" t="s">
        <v>2046</v>
      </c>
      <c r="B19" s="237"/>
      <c r="C19" s="237"/>
      <c r="D19" s="101"/>
      <c r="E19" s="234" t="str">
        <f t="shared" si="0"/>
        <v>否</v>
      </c>
    </row>
    <row r="20" ht="35.1" customHeight="1" spans="1:5">
      <c r="A20" s="238" t="s">
        <v>2047</v>
      </c>
      <c r="B20" s="235"/>
      <c r="C20" s="235"/>
      <c r="D20" s="101"/>
      <c r="E20" s="234" t="str">
        <f t="shared" si="0"/>
        <v>否</v>
      </c>
    </row>
    <row r="21" ht="35.1" customHeight="1" spans="1:5">
      <c r="A21" s="160" t="s">
        <v>2048</v>
      </c>
      <c r="B21" s="237"/>
      <c r="C21" s="237"/>
      <c r="D21" s="101"/>
      <c r="E21" s="234" t="str">
        <f t="shared" si="0"/>
        <v>否</v>
      </c>
    </row>
    <row r="22" ht="35.1" customHeight="1" spans="1:5">
      <c r="A22" s="162" t="s">
        <v>2049</v>
      </c>
      <c r="B22" s="235"/>
      <c r="C22" s="235"/>
      <c r="D22" s="101"/>
      <c r="E22" s="234" t="str">
        <f t="shared" si="0"/>
        <v>否</v>
      </c>
    </row>
    <row r="23" ht="35.1" customHeight="1" spans="1:5">
      <c r="A23" s="217" t="s">
        <v>2050</v>
      </c>
      <c r="B23" s="237">
        <v>4</v>
      </c>
      <c r="C23" s="237">
        <v>3</v>
      </c>
      <c r="D23" s="101">
        <f>(C23-B23)/B23</f>
        <v>-0.25</v>
      </c>
      <c r="E23" s="234" t="str">
        <f t="shared" si="0"/>
        <v>是</v>
      </c>
    </row>
    <row r="24" ht="35.1" customHeight="1" spans="1:5">
      <c r="A24" s="239" t="s">
        <v>120</v>
      </c>
      <c r="B24" s="237"/>
      <c r="C24" s="237"/>
      <c r="D24" s="101"/>
      <c r="E24" s="234" t="str">
        <f t="shared" si="0"/>
        <v>否</v>
      </c>
    </row>
    <row r="25" ht="35.1" hidden="1" customHeight="1" spans="1:5">
      <c r="A25" s="240" t="s">
        <v>2051</v>
      </c>
      <c r="B25" s="236"/>
      <c r="C25" s="236"/>
      <c r="D25" s="241"/>
      <c r="E25" s="234" t="str">
        <f t="shared" si="0"/>
        <v>否</v>
      </c>
    </row>
    <row r="26" ht="35.1" customHeight="1" spans="1:5">
      <c r="A26" s="242" t="s">
        <v>1965</v>
      </c>
      <c r="B26" s="235"/>
      <c r="C26" s="235"/>
      <c r="D26" s="101"/>
      <c r="E26" s="234" t="str">
        <f t="shared" si="0"/>
        <v>否</v>
      </c>
    </row>
    <row r="27" ht="35.1" customHeight="1" spans="1:5">
      <c r="A27" s="243" t="s">
        <v>2052</v>
      </c>
      <c r="B27" s="237"/>
      <c r="C27" s="237"/>
      <c r="D27" s="101"/>
      <c r="E27" s="234" t="str">
        <f t="shared" si="0"/>
        <v>否</v>
      </c>
    </row>
    <row r="28" ht="35.1" customHeight="1" spans="1:5">
      <c r="A28" s="181" t="s">
        <v>127</v>
      </c>
      <c r="B28" s="237">
        <v>4</v>
      </c>
      <c r="C28" s="237">
        <v>3</v>
      </c>
      <c r="D28" s="101">
        <v>-0.25</v>
      </c>
      <c r="E28" s="234" t="str">
        <f t="shared" si="0"/>
        <v>是</v>
      </c>
    </row>
    <row r="29" spans="2:2">
      <c r="B29" s="222"/>
    </row>
    <row r="30" spans="2:3">
      <c r="B30" s="222"/>
      <c r="C30" s="244"/>
    </row>
    <row r="31" spans="2:2">
      <c r="B31" s="222"/>
    </row>
    <row r="32" spans="2:3">
      <c r="B32" s="222"/>
      <c r="C32" s="244"/>
    </row>
    <row r="33" spans="2:2">
      <c r="B33" s="222"/>
    </row>
    <row r="34" spans="2:2">
      <c r="B34" s="222"/>
    </row>
    <row r="35" spans="2:3">
      <c r="B35" s="222"/>
      <c r="C35" s="244"/>
    </row>
    <row r="36" spans="2:2">
      <c r="B36" s="222"/>
    </row>
    <row r="37" spans="2:2">
      <c r="B37" s="222"/>
    </row>
    <row r="38" spans="2:2">
      <c r="B38" s="222"/>
    </row>
    <row r="39" spans="2:2">
      <c r="B39" s="222"/>
    </row>
    <row r="40" spans="2:3">
      <c r="B40" s="222"/>
      <c r="C40" s="244"/>
    </row>
    <row r="41" spans="2:2">
      <c r="B41" s="222"/>
    </row>
  </sheetData>
  <autoFilter ref="A3:E28">
    <filterColumn colId="4">
      <customFilters>
        <customFilter operator="equal" val="是"/>
      </customFilters>
    </filterColumn>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85" orientation="portrait" horizontalDpi="600"/>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6">
    <tabColor rgb="FF00B0F0"/>
  </sheetPr>
  <dimension ref="A1:E48"/>
  <sheetViews>
    <sheetView showGridLines="0" showZeros="0" view="pageBreakPreview" zoomScaleNormal="100" workbookViewId="0">
      <selection activeCell="D32" sqref="D32"/>
    </sheetView>
  </sheetViews>
  <sheetFormatPr defaultColWidth="9" defaultRowHeight="20.25" outlineLevelCol="4"/>
  <cols>
    <col min="1" max="1" width="52.6666666666667" style="189" customWidth="1"/>
    <col min="2" max="2" width="20.6333333333333" style="189" customWidth="1"/>
    <col min="3" max="3" width="20.6333333333333" style="190" customWidth="1"/>
    <col min="4" max="4" width="20.6333333333333" style="189" customWidth="1"/>
    <col min="5" max="5" width="4.44166666666667" style="189" hidden="1" customWidth="1"/>
    <col min="6" max="16384" width="9" style="189"/>
  </cols>
  <sheetData>
    <row r="1" ht="45" customHeight="1" spans="1:4">
      <c r="A1" s="191" t="s">
        <v>2053</v>
      </c>
      <c r="B1" s="191"/>
      <c r="C1" s="192"/>
      <c r="D1" s="191"/>
    </row>
    <row r="2" ht="20.1" customHeight="1" spans="1:4">
      <c r="A2" s="193"/>
      <c r="B2" s="193"/>
      <c r="C2" s="194"/>
      <c r="D2" s="195" t="s">
        <v>2</v>
      </c>
    </row>
    <row r="3" ht="45" customHeight="1" spans="1:5">
      <c r="A3" s="196" t="s">
        <v>1993</v>
      </c>
      <c r="B3" s="172" t="s">
        <v>5</v>
      </c>
      <c r="C3" s="172" t="s">
        <v>6</v>
      </c>
      <c r="D3" s="172" t="s">
        <v>7</v>
      </c>
      <c r="E3" s="189" t="s">
        <v>8</v>
      </c>
    </row>
    <row r="4" ht="36" customHeight="1" spans="1:5">
      <c r="A4" s="160" t="s">
        <v>2054</v>
      </c>
      <c r="B4" s="100"/>
      <c r="C4" s="197"/>
      <c r="D4" s="101"/>
      <c r="E4" s="149" t="str">
        <f t="shared" ref="E4:E35" si="0">IF(A4&lt;&gt;"",IF(SUM(B4:C4)&lt;&gt;0,"是","否"),"是")</f>
        <v>否</v>
      </c>
    </row>
    <row r="5" ht="36" customHeight="1" spans="1:5">
      <c r="A5" s="180" t="s">
        <v>1995</v>
      </c>
      <c r="B5" s="100"/>
      <c r="C5" s="198"/>
      <c r="D5" s="199"/>
      <c r="E5" s="149" t="str">
        <f t="shared" si="0"/>
        <v>否</v>
      </c>
    </row>
    <row r="6" ht="36" hidden="1" customHeight="1" spans="1:5">
      <c r="A6" s="180" t="s">
        <v>1996</v>
      </c>
      <c r="B6" s="175"/>
      <c r="C6" s="200"/>
      <c r="D6" s="201" t="str">
        <f>IF(B6&gt;0,C6/B6-1,IF(B6&lt;0,-(C6/B6-1),""))</f>
        <v/>
      </c>
      <c r="E6" s="149" t="str">
        <f t="shared" si="0"/>
        <v>否</v>
      </c>
    </row>
    <row r="7" ht="36" customHeight="1" spans="1:5">
      <c r="A7" s="180" t="s">
        <v>1997</v>
      </c>
      <c r="B7" s="202"/>
      <c r="C7" s="198"/>
      <c r="D7" s="203"/>
      <c r="E7" s="149" t="str">
        <f t="shared" si="0"/>
        <v>否</v>
      </c>
    </row>
    <row r="8" ht="36" hidden="1" customHeight="1" spans="1:5">
      <c r="A8" s="180" t="s">
        <v>1998</v>
      </c>
      <c r="B8" s="204"/>
      <c r="C8" s="200">
        <v>0</v>
      </c>
      <c r="D8" s="201" t="str">
        <f>IF(B8&gt;0,C8/B8-1,IF(B8&lt;0,-(C8/B8-1),""))</f>
        <v/>
      </c>
      <c r="E8" s="149" t="str">
        <f t="shared" si="0"/>
        <v>否</v>
      </c>
    </row>
    <row r="9" ht="36" customHeight="1" spans="1:5">
      <c r="A9" s="180" t="s">
        <v>1999</v>
      </c>
      <c r="B9" s="202"/>
      <c r="C9" s="198"/>
      <c r="D9" s="203"/>
      <c r="E9" s="149" t="str">
        <f t="shared" si="0"/>
        <v>否</v>
      </c>
    </row>
    <row r="10" ht="36" customHeight="1" spans="1:5">
      <c r="A10" s="180" t="s">
        <v>2002</v>
      </c>
      <c r="B10" s="205"/>
      <c r="C10" s="198"/>
      <c r="D10" s="206"/>
      <c r="E10" s="149" t="str">
        <f t="shared" si="0"/>
        <v>否</v>
      </c>
    </row>
    <row r="11" ht="36" customHeight="1" spans="1:5">
      <c r="A11" s="180" t="s">
        <v>2003</v>
      </c>
      <c r="B11" s="205"/>
      <c r="C11" s="207"/>
      <c r="D11" s="203"/>
      <c r="E11" s="149" t="str">
        <f t="shared" si="0"/>
        <v>否</v>
      </c>
    </row>
    <row r="12" ht="36" customHeight="1" spans="1:5">
      <c r="A12" s="180" t="s">
        <v>2004</v>
      </c>
      <c r="B12" s="202"/>
      <c r="C12" s="208"/>
      <c r="D12" s="203"/>
      <c r="E12" s="149" t="str">
        <f t="shared" si="0"/>
        <v>否</v>
      </c>
    </row>
    <row r="13" ht="36" customHeight="1" spans="1:5">
      <c r="A13" s="180" t="s">
        <v>2005</v>
      </c>
      <c r="B13" s="202"/>
      <c r="C13" s="198"/>
      <c r="D13" s="203"/>
      <c r="E13" s="149" t="str">
        <f t="shared" si="0"/>
        <v>否</v>
      </c>
    </row>
    <row r="14" ht="36" customHeight="1" spans="1:5">
      <c r="A14" s="180" t="s">
        <v>2001</v>
      </c>
      <c r="B14" s="202"/>
      <c r="C14" s="198"/>
      <c r="D14" s="203"/>
      <c r="E14" s="149" t="str">
        <f t="shared" si="0"/>
        <v>否</v>
      </c>
    </row>
    <row r="15" ht="36" customHeight="1" spans="1:5">
      <c r="A15" s="180" t="s">
        <v>2055</v>
      </c>
      <c r="B15" s="202"/>
      <c r="C15" s="207"/>
      <c r="D15" s="203"/>
      <c r="E15" s="149" t="str">
        <f t="shared" si="0"/>
        <v>否</v>
      </c>
    </row>
    <row r="16" ht="36" customHeight="1" spans="1:5">
      <c r="A16" s="180" t="s">
        <v>2007</v>
      </c>
      <c r="B16" s="202"/>
      <c r="C16" s="198"/>
      <c r="D16" s="203"/>
      <c r="E16" s="149" t="str">
        <f t="shared" si="0"/>
        <v>否</v>
      </c>
    </row>
    <row r="17" ht="36" customHeight="1" spans="1:5">
      <c r="A17" s="180" t="s">
        <v>2008</v>
      </c>
      <c r="B17" s="202"/>
      <c r="C17" s="198"/>
      <c r="D17" s="203"/>
      <c r="E17" s="149" t="str">
        <f t="shared" si="0"/>
        <v>否</v>
      </c>
    </row>
    <row r="18" ht="36" customHeight="1" spans="1:5">
      <c r="A18" s="180" t="s">
        <v>2009</v>
      </c>
      <c r="B18" s="202"/>
      <c r="C18" s="198"/>
      <c r="D18" s="203"/>
      <c r="E18" s="149" t="str">
        <f t="shared" si="0"/>
        <v>否</v>
      </c>
    </row>
    <row r="19" ht="36" hidden="1" customHeight="1" spans="1:5">
      <c r="A19" s="180" t="s">
        <v>2011</v>
      </c>
      <c r="B19" s="204"/>
      <c r="C19" s="200"/>
      <c r="D19" s="201" t="str">
        <f>IF(B19&gt;0,C19/B19-1,IF(B19&lt;0,-(C19/B19-1),""))</f>
        <v/>
      </c>
      <c r="E19" s="149" t="str">
        <f t="shared" si="0"/>
        <v>否</v>
      </c>
    </row>
    <row r="20" ht="36" customHeight="1" spans="1:5">
      <c r="A20" s="180" t="s">
        <v>2012</v>
      </c>
      <c r="B20" s="202"/>
      <c r="C20" s="198"/>
      <c r="D20" s="203"/>
      <c r="E20" s="149" t="str">
        <f t="shared" si="0"/>
        <v>否</v>
      </c>
    </row>
    <row r="21" ht="36" customHeight="1" spans="1:5">
      <c r="A21" s="160" t="s">
        <v>2056</v>
      </c>
      <c r="B21" s="209"/>
      <c r="C21" s="209"/>
      <c r="D21" s="199"/>
      <c r="E21" s="149" t="str">
        <f t="shared" si="0"/>
        <v>否</v>
      </c>
    </row>
    <row r="22" ht="36" customHeight="1" spans="1:5">
      <c r="A22" s="180" t="s">
        <v>2014</v>
      </c>
      <c r="B22" s="210"/>
      <c r="C22" s="210"/>
      <c r="D22" s="203"/>
      <c r="E22" s="149" t="str">
        <f t="shared" si="0"/>
        <v>否</v>
      </c>
    </row>
    <row r="23" ht="36" hidden="1" customHeight="1" spans="1:5">
      <c r="A23" s="180" t="s">
        <v>2015</v>
      </c>
      <c r="B23" s="210">
        <v>0</v>
      </c>
      <c r="C23" s="211"/>
      <c r="D23" s="203" t="str">
        <f>IF(B23&gt;0,C23/B23-1,IF(B23&lt;0,-(C23/B23-1),""))</f>
        <v/>
      </c>
      <c r="E23" s="149" t="str">
        <f t="shared" si="0"/>
        <v>否</v>
      </c>
    </row>
    <row r="24" ht="36" hidden="1" customHeight="1" spans="1:5">
      <c r="A24" s="160" t="s">
        <v>2057</v>
      </c>
      <c r="B24" s="174"/>
      <c r="C24" s="212">
        <f>SUM(C25:C27)</f>
        <v>0</v>
      </c>
      <c r="D24" s="201" t="str">
        <f>IF(B24&gt;0,C24/B24-1,IF(B24&lt;0,-(C24/B24-1),""))</f>
        <v/>
      </c>
      <c r="E24" s="149" t="str">
        <f t="shared" si="0"/>
        <v>否</v>
      </c>
    </row>
    <row r="25" ht="36" hidden="1" customHeight="1" spans="1:5">
      <c r="A25" s="180" t="s">
        <v>2058</v>
      </c>
      <c r="B25" s="175"/>
      <c r="C25" s="213"/>
      <c r="D25" s="201" t="str">
        <f>IF(B25&gt;0,C25/B25-1,IF(B25&lt;0,-(C25/B25-1),""))</f>
        <v/>
      </c>
      <c r="E25" s="149" t="str">
        <f t="shared" si="0"/>
        <v>否</v>
      </c>
    </row>
    <row r="26" ht="36" hidden="1" customHeight="1" spans="1:5">
      <c r="A26" s="180" t="s">
        <v>2059</v>
      </c>
      <c r="B26" s="175"/>
      <c r="C26" s="213"/>
      <c r="D26" s="201" t="str">
        <f>IF(B26&gt;0,C26/B26-1,IF(B26&lt;0,-(C26/B26-1),""))</f>
        <v/>
      </c>
      <c r="E26" s="149" t="str">
        <f t="shared" si="0"/>
        <v>否</v>
      </c>
    </row>
    <row r="27" ht="36" hidden="1" customHeight="1" spans="1:5">
      <c r="A27" s="180" t="s">
        <v>2060</v>
      </c>
      <c r="B27" s="103"/>
      <c r="C27" s="211">
        <f>SUM(C28:C29)</f>
        <v>0</v>
      </c>
      <c r="D27" s="201" t="str">
        <f>IF(B27&gt;0,C27/B27-1,IF(B27&lt;0,-(C27/B27-1),""))</f>
        <v/>
      </c>
      <c r="E27" s="149" t="str">
        <f t="shared" si="0"/>
        <v>否</v>
      </c>
    </row>
    <row r="28" ht="36" customHeight="1" spans="1:5">
      <c r="A28" s="160" t="s">
        <v>2061</v>
      </c>
      <c r="B28" s="174"/>
      <c r="C28" s="174"/>
      <c r="D28" s="199"/>
      <c r="E28" s="149" t="str">
        <f t="shared" si="0"/>
        <v>否</v>
      </c>
    </row>
    <row r="29" ht="36" customHeight="1" spans="1:5">
      <c r="A29" s="180" t="s">
        <v>2024</v>
      </c>
      <c r="B29" s="103"/>
      <c r="C29" s="214"/>
      <c r="D29" s="206"/>
      <c r="E29" s="149" t="str">
        <f t="shared" si="0"/>
        <v>否</v>
      </c>
    </row>
    <row r="30" ht="36" customHeight="1" spans="1:5">
      <c r="A30" s="160" t="s">
        <v>2062</v>
      </c>
      <c r="B30" s="186"/>
      <c r="C30" s="215"/>
      <c r="D30" s="216"/>
      <c r="E30" s="149" t="str">
        <f t="shared" si="0"/>
        <v>否</v>
      </c>
    </row>
    <row r="31" ht="36" customHeight="1" spans="1:5">
      <c r="A31" s="217" t="s">
        <v>2063</v>
      </c>
      <c r="B31" s="100"/>
      <c r="C31" s="100"/>
      <c r="D31" s="199"/>
      <c r="E31" s="149" t="str">
        <f t="shared" si="0"/>
        <v>否</v>
      </c>
    </row>
    <row r="32" ht="36" customHeight="1" spans="1:5">
      <c r="A32" s="218" t="s">
        <v>61</v>
      </c>
      <c r="B32" s="174">
        <v>4</v>
      </c>
      <c r="C32" s="174">
        <v>3</v>
      </c>
      <c r="D32" s="101">
        <f>(C32-B32)/B32</f>
        <v>-0.25</v>
      </c>
      <c r="E32" s="149" t="str">
        <f t="shared" si="0"/>
        <v>是</v>
      </c>
    </row>
    <row r="33" ht="36" customHeight="1" spans="1:5">
      <c r="A33" s="219" t="s">
        <v>2028</v>
      </c>
      <c r="B33" s="220"/>
      <c r="C33" s="174"/>
      <c r="D33" s="199"/>
      <c r="E33" s="149" t="str">
        <f t="shared" si="0"/>
        <v>否</v>
      </c>
    </row>
    <row r="34" ht="36" hidden="1" customHeight="1" spans="1:5">
      <c r="A34" s="218" t="s">
        <v>2029</v>
      </c>
      <c r="B34" s="100"/>
      <c r="C34" s="221"/>
      <c r="D34" s="199"/>
      <c r="E34" s="149" t="str">
        <f t="shared" si="0"/>
        <v>否</v>
      </c>
    </row>
    <row r="35" ht="36" customHeight="1" spans="1:5">
      <c r="A35" s="181" t="s">
        <v>68</v>
      </c>
      <c r="B35" s="100">
        <v>4</v>
      </c>
      <c r="C35" s="100">
        <v>3</v>
      </c>
      <c r="D35" s="101">
        <f>(C35-B35)/B35</f>
        <v>-0.25</v>
      </c>
      <c r="E35" s="149" t="str">
        <f t="shared" si="0"/>
        <v>是</v>
      </c>
    </row>
    <row r="36" spans="2:2">
      <c r="B36" s="222"/>
    </row>
    <row r="37" spans="2:2">
      <c r="B37" s="223"/>
    </row>
    <row r="38" spans="2:2">
      <c r="B38" s="222"/>
    </row>
    <row r="39" spans="2:2">
      <c r="B39" s="223"/>
    </row>
    <row r="40" spans="2:2">
      <c r="B40" s="222"/>
    </row>
    <row r="41" spans="2:2">
      <c r="B41" s="222"/>
    </row>
    <row r="42" spans="2:2">
      <c r="B42" s="223"/>
    </row>
    <row r="43" spans="2:2">
      <c r="B43" s="222"/>
    </row>
    <row r="44" spans="2:2">
      <c r="B44" s="222"/>
    </row>
    <row r="45" spans="2:2">
      <c r="B45" s="222"/>
    </row>
    <row r="46" spans="2:2">
      <c r="B46" s="222"/>
    </row>
    <row r="47" spans="2:2">
      <c r="B47" s="223"/>
    </row>
    <row r="48" spans="2:2">
      <c r="B48" s="222"/>
    </row>
  </sheetData>
  <autoFilter ref="A3:E35">
    <filterColumn colId="4">
      <customFilters>
        <customFilter operator="equal" val="是"/>
      </customFilters>
    </filterColumn>
    <extLst/>
  </autoFilter>
  <mergeCells count="1">
    <mergeCell ref="A1:D1"/>
  </mergeCells>
  <conditionalFormatting sqref="D32">
    <cfRule type="cellIs" dxfId="3" priority="2" stopIfTrue="1" operator="lessThanOrEqual">
      <formula>-1</formula>
    </cfRule>
  </conditionalFormatting>
  <conditionalFormatting sqref="D35">
    <cfRule type="cellIs" dxfId="3" priority="1" stopIfTrue="1" operator="lessThanOrEqual">
      <formula>-1</formula>
    </cfRule>
  </conditionalFormatting>
  <conditionalFormatting sqref="E3:E35">
    <cfRule type="cellIs" dxfId="3" priority="4" stopIfTrue="1" operator="lessThanOrEqual">
      <formula>-1</formula>
    </cfRule>
  </conditionalFormatting>
  <conditionalFormatting sqref="D5 D7 D31 D33:D34 D28 D20:D23 D11:D18 D9">
    <cfRule type="cellIs" dxfId="4"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7">
    <tabColor rgb="FF00B0F0"/>
  </sheetPr>
  <dimension ref="A1:E34"/>
  <sheetViews>
    <sheetView showGridLines="0" showZeros="0" view="pageBreakPreview" zoomScaleNormal="100" workbookViewId="0">
      <selection activeCell="D7" sqref="D7"/>
    </sheetView>
  </sheetViews>
  <sheetFormatPr defaultColWidth="9" defaultRowHeight="13.5" outlineLevelCol="4"/>
  <cols>
    <col min="1" max="1" width="50.775" customWidth="1"/>
    <col min="2" max="4" width="20.6333333333333" customWidth="1"/>
    <col min="5" max="5" width="5.33333333333333" hidden="1" customWidth="1"/>
  </cols>
  <sheetData>
    <row r="1" ht="45" customHeight="1" spans="1:4">
      <c r="A1" s="168" t="s">
        <v>2064</v>
      </c>
      <c r="B1" s="168"/>
      <c r="C1" s="168"/>
      <c r="D1" s="168"/>
    </row>
    <row r="2" ht="20.1" customHeight="1" spans="1:4">
      <c r="A2" s="169"/>
      <c r="B2" s="169"/>
      <c r="C2" s="169"/>
      <c r="D2" s="170" t="s">
        <v>2</v>
      </c>
    </row>
    <row r="3" ht="45" customHeight="1" spans="1:5">
      <c r="A3" s="171" t="s">
        <v>2065</v>
      </c>
      <c r="B3" s="172" t="s">
        <v>5</v>
      </c>
      <c r="C3" s="172" t="s">
        <v>6</v>
      </c>
      <c r="D3" s="172" t="s">
        <v>7</v>
      </c>
      <c r="E3" s="173" t="s">
        <v>8</v>
      </c>
    </row>
    <row r="4" ht="36" customHeight="1" spans="1:5">
      <c r="A4" s="160" t="s">
        <v>2031</v>
      </c>
      <c r="B4" s="174">
        <v>4</v>
      </c>
      <c r="C4" s="174">
        <v>3</v>
      </c>
      <c r="D4" s="101">
        <f>(C4-B4)/B4</f>
        <v>-0.25</v>
      </c>
      <c r="E4" s="149" t="str">
        <f t="shared" ref="E4:E21" si="0">IF(A4&lt;&gt;"",IF(SUM(B4:C4)&lt;&gt;0,"是","否"),"是")</f>
        <v>是</v>
      </c>
    </row>
    <row r="5" ht="36" customHeight="1" spans="1:5">
      <c r="A5" s="162" t="s">
        <v>2066</v>
      </c>
      <c r="B5" s="175"/>
      <c r="C5" s="175"/>
      <c r="D5" s="176"/>
      <c r="E5" s="149" t="str">
        <f t="shared" si="0"/>
        <v>否</v>
      </c>
    </row>
    <row r="6" ht="36" hidden="1" customHeight="1" spans="1:5">
      <c r="A6" s="162" t="s">
        <v>2037</v>
      </c>
      <c r="B6" s="175"/>
      <c r="C6" s="175"/>
      <c r="D6" s="177" t="str">
        <f>IF(B6&gt;0,C6/B6-1,IF(B6&lt;0,-(C6/B6-1),""))</f>
        <v/>
      </c>
      <c r="E6" s="149" t="str">
        <f t="shared" si="0"/>
        <v>否</v>
      </c>
    </row>
    <row r="7" ht="36" customHeight="1" spans="1:5">
      <c r="A7" s="160" t="s">
        <v>2038</v>
      </c>
      <c r="B7" s="174"/>
      <c r="C7" s="174"/>
      <c r="D7" s="178"/>
      <c r="E7" s="149" t="str">
        <f t="shared" si="0"/>
        <v>否</v>
      </c>
    </row>
    <row r="8" ht="36" customHeight="1" spans="1:5">
      <c r="A8" s="162" t="s">
        <v>2039</v>
      </c>
      <c r="B8" s="175"/>
      <c r="C8" s="175"/>
      <c r="D8" s="176"/>
      <c r="E8" s="149" t="str">
        <f t="shared" si="0"/>
        <v>否</v>
      </c>
    </row>
    <row r="9" ht="36" customHeight="1" spans="1:5">
      <c r="A9" s="162" t="s">
        <v>2043</v>
      </c>
      <c r="B9" s="175"/>
      <c r="C9" s="175"/>
      <c r="D9" s="176"/>
      <c r="E9" s="149" t="str">
        <f t="shared" si="0"/>
        <v>否</v>
      </c>
    </row>
    <row r="10" ht="36" hidden="1" customHeight="1" spans="1:5">
      <c r="A10" s="160" t="s">
        <v>2044</v>
      </c>
      <c r="B10" s="174">
        <f>B11</f>
        <v>0</v>
      </c>
      <c r="C10" s="174">
        <f>C11</f>
        <v>0</v>
      </c>
      <c r="D10" s="179" t="str">
        <f>IF(B10&gt;0,C10/B10-1,IF(B10&lt;0,-(C10/B10-1),""))</f>
        <v/>
      </c>
      <c r="E10" s="149" t="str">
        <f t="shared" si="0"/>
        <v>否</v>
      </c>
    </row>
    <row r="11" ht="36" hidden="1" customHeight="1" spans="1:5">
      <c r="A11" s="162" t="s">
        <v>2045</v>
      </c>
      <c r="B11" s="175"/>
      <c r="C11" s="175"/>
      <c r="D11" s="177" t="str">
        <f>IF(B11&gt;0,C11/B11-1,IF(B11&lt;0,-(C11/B11-1),""))</f>
        <v/>
      </c>
      <c r="E11" s="149" t="str">
        <f t="shared" si="0"/>
        <v>否</v>
      </c>
    </row>
    <row r="12" ht="36" hidden="1" customHeight="1" spans="1:5">
      <c r="A12" s="160" t="s">
        <v>2046</v>
      </c>
      <c r="B12" s="174"/>
      <c r="C12" s="174"/>
      <c r="D12" s="179" t="str">
        <f>IF(B12&gt;0,C12/B12-1,IF(B12&lt;0,-(C12/B12-1),""))</f>
        <v/>
      </c>
      <c r="E12" s="149" t="str">
        <f t="shared" si="0"/>
        <v>否</v>
      </c>
    </row>
    <row r="13" ht="36" hidden="1" customHeight="1" spans="1:5">
      <c r="A13" s="180" t="s">
        <v>2067</v>
      </c>
      <c r="B13" s="175"/>
      <c r="C13" s="175"/>
      <c r="D13" s="177" t="str">
        <f>IF(B13&gt;0,C13/B13-1,IF(B13&lt;0,-(C13/B13-1),""))</f>
        <v/>
      </c>
      <c r="E13" s="149" t="str">
        <f t="shared" si="0"/>
        <v>否</v>
      </c>
    </row>
    <row r="14" ht="36" customHeight="1" spans="1:5">
      <c r="A14" s="160" t="s">
        <v>2048</v>
      </c>
      <c r="B14" s="174"/>
      <c r="C14" s="174"/>
      <c r="D14" s="178"/>
      <c r="E14" s="149" t="str">
        <f t="shared" si="0"/>
        <v>否</v>
      </c>
    </row>
    <row r="15" ht="36" customHeight="1" spans="1:5">
      <c r="A15" s="162" t="s">
        <v>2049</v>
      </c>
      <c r="B15" s="175"/>
      <c r="C15" s="175"/>
      <c r="D15" s="176"/>
      <c r="E15" s="149" t="str">
        <f t="shared" si="0"/>
        <v>否</v>
      </c>
    </row>
    <row r="16" ht="36" customHeight="1" spans="1:5">
      <c r="A16" s="181" t="s">
        <v>2068</v>
      </c>
      <c r="B16" s="174">
        <v>4</v>
      </c>
      <c r="C16" s="174">
        <v>3</v>
      </c>
      <c r="D16" s="101">
        <f>(C16-B16)/B16</f>
        <v>-0.25</v>
      </c>
      <c r="E16" s="149" t="str">
        <f t="shared" si="0"/>
        <v>是</v>
      </c>
    </row>
    <row r="17" ht="36" customHeight="1" spans="1:5">
      <c r="A17" s="182" t="s">
        <v>120</v>
      </c>
      <c r="B17" s="174"/>
      <c r="C17" s="174"/>
      <c r="D17" s="178"/>
      <c r="E17" s="149" t="str">
        <f t="shared" si="0"/>
        <v>否</v>
      </c>
    </row>
    <row r="18" ht="36" customHeight="1" spans="1:5">
      <c r="A18" s="183" t="s">
        <v>2051</v>
      </c>
      <c r="B18" s="184"/>
      <c r="C18" s="175"/>
      <c r="D18" s="176"/>
      <c r="E18" s="149" t="str">
        <f t="shared" si="0"/>
        <v>否</v>
      </c>
    </row>
    <row r="19" ht="36" customHeight="1" spans="1:5">
      <c r="A19" s="183" t="s">
        <v>1965</v>
      </c>
      <c r="B19" s="184"/>
      <c r="C19" s="184"/>
      <c r="D19" s="176"/>
      <c r="E19" s="149" t="str">
        <f t="shared" si="0"/>
        <v>否</v>
      </c>
    </row>
    <row r="20" ht="36" customHeight="1" spans="1:5">
      <c r="A20" s="185" t="s">
        <v>2052</v>
      </c>
      <c r="B20" s="186"/>
      <c r="C20" s="174"/>
      <c r="D20" s="178"/>
      <c r="E20" s="149" t="str">
        <f t="shared" si="0"/>
        <v>否</v>
      </c>
    </row>
    <row r="21" ht="36" customHeight="1" spans="1:5">
      <c r="A21" s="181" t="s">
        <v>127</v>
      </c>
      <c r="B21" s="174">
        <v>4</v>
      </c>
      <c r="C21" s="174">
        <v>3</v>
      </c>
      <c r="D21" s="101">
        <f>(C21-B21)/B21</f>
        <v>-0.25</v>
      </c>
      <c r="E21" s="149" t="str">
        <f t="shared" si="0"/>
        <v>是</v>
      </c>
    </row>
    <row r="22" spans="2:2">
      <c r="B22" s="187"/>
    </row>
    <row r="23" spans="2:3">
      <c r="B23" s="188"/>
      <c r="C23" s="188"/>
    </row>
    <row r="24" spans="2:2">
      <c r="B24" s="187"/>
    </row>
    <row r="25" spans="2:3">
      <c r="B25" s="188"/>
      <c r="C25" s="188"/>
    </row>
    <row r="26" spans="2:2">
      <c r="B26" s="187"/>
    </row>
    <row r="27" spans="2:2">
      <c r="B27" s="187"/>
    </row>
    <row r="28" spans="2:3">
      <c r="B28" s="188"/>
      <c r="C28" s="188"/>
    </row>
    <row r="29" spans="2:2">
      <c r="B29" s="187"/>
    </row>
    <row r="30" spans="2:2">
      <c r="B30" s="187"/>
    </row>
    <row r="31" spans="2:2">
      <c r="B31" s="187"/>
    </row>
    <row r="32" spans="2:2">
      <c r="B32" s="187"/>
    </row>
    <row r="33" spans="2:3">
      <c r="B33" s="188"/>
      <c r="C33" s="188"/>
    </row>
    <row r="34" spans="2:2">
      <c r="B34" s="187"/>
    </row>
  </sheetData>
  <autoFilter ref="A3:E21">
    <filterColumn colId="4">
      <customFilters>
        <customFilter operator="equal" val="是"/>
      </customFilters>
    </filterColumn>
    <extLst/>
  </autoFilter>
  <mergeCells count="1">
    <mergeCell ref="A1:D1"/>
  </mergeCells>
  <conditionalFormatting sqref="D4">
    <cfRule type="cellIs" dxfId="3" priority="3" stopIfTrue="1" operator="lessThanOrEqual">
      <formula>-1</formula>
    </cfRule>
  </conditionalFormatting>
  <conditionalFormatting sqref="D16">
    <cfRule type="cellIs" dxfId="3" priority="2" stopIfTrue="1" operator="lessThanOrEqual">
      <formula>-1</formula>
    </cfRule>
  </conditionalFormatting>
  <conditionalFormatting sqref="D21">
    <cfRule type="cellIs" dxfId="3" priority="1" stopIfTrue="1" operator="lessThanOrEqual">
      <formula>-1</formula>
    </cfRule>
  </conditionalFormatting>
  <conditionalFormatting sqref="E3:E21">
    <cfRule type="cellIs" dxfId="3" priority="5" stopIfTrue="1" operator="lessThanOrEqual">
      <formula>-1</formula>
    </cfRule>
  </conditionalFormatting>
  <conditionalFormatting sqref="E4:E21">
    <cfRule type="cellIs" dxfId="3" priority="4"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9" orientation="portrait" horizontalDpi="600"/>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XFD15"/>
  <sheetViews>
    <sheetView view="pageBreakPreview" zoomScaleNormal="100" workbookViewId="0">
      <selection activeCell="D10" sqref="D10"/>
    </sheetView>
  </sheetViews>
  <sheetFormatPr defaultColWidth="9" defaultRowHeight="14.25"/>
  <cols>
    <col min="1" max="1" width="36.25" style="151" customWidth="1"/>
    <col min="2" max="2" width="45.5" style="153" customWidth="1"/>
    <col min="3" max="3" width="12.625" style="151"/>
    <col min="4" max="16374" width="9" style="151"/>
    <col min="16375" max="16376" width="35.625" style="151"/>
    <col min="16377" max="16377" width="9" style="151"/>
    <col min="16378" max="16384" width="9" style="154"/>
  </cols>
  <sheetData>
    <row r="1" s="151" customFormat="1" ht="45" customHeight="1" spans="1:2">
      <c r="A1" s="155" t="s">
        <v>2069</v>
      </c>
      <c r="B1" s="156"/>
    </row>
    <row r="2" s="151" customFormat="1" ht="20.1" customHeight="1" spans="1:2">
      <c r="A2" s="157"/>
      <c r="B2" s="158" t="s">
        <v>2</v>
      </c>
    </row>
    <row r="3" s="152" customFormat="1" ht="45" customHeight="1" spans="1:2">
      <c r="A3" s="159" t="s">
        <v>2070</v>
      </c>
      <c r="B3" s="159" t="s">
        <v>2071</v>
      </c>
    </row>
    <row r="4" s="151" customFormat="1" ht="36" customHeight="1" spans="1:2">
      <c r="A4" s="86" t="s">
        <v>1356</v>
      </c>
      <c r="B4" s="161"/>
    </row>
    <row r="5" s="151" customFormat="1" ht="36" customHeight="1" spans="1:2">
      <c r="A5" s="86" t="s">
        <v>1358</v>
      </c>
      <c r="B5" s="161"/>
    </row>
    <row r="6" s="151" customFormat="1" ht="36" customHeight="1" spans="1:2">
      <c r="A6" s="86" t="s">
        <v>1359</v>
      </c>
      <c r="B6" s="161"/>
    </row>
    <row r="7" s="151" customFormat="1" ht="36" customHeight="1" spans="1:2">
      <c r="A7" s="86" t="s">
        <v>1360</v>
      </c>
      <c r="B7" s="161"/>
    </row>
    <row r="8" s="151" customFormat="1" ht="36" customHeight="1" spans="1:2">
      <c r="A8" s="86" t="s">
        <v>1361</v>
      </c>
      <c r="B8" s="161"/>
    </row>
    <row r="9" s="151" customFormat="1" ht="36" customHeight="1" spans="1:2">
      <c r="A9" s="86" t="s">
        <v>1362</v>
      </c>
      <c r="B9" s="161"/>
    </row>
    <row r="10" s="151" customFormat="1" ht="36" customHeight="1" spans="1:2">
      <c r="A10" s="86" t="s">
        <v>1363</v>
      </c>
      <c r="B10" s="161"/>
    </row>
    <row r="11" s="151" customFormat="1" ht="36" customHeight="1" spans="1:2">
      <c r="A11" s="86" t="s">
        <v>1364</v>
      </c>
      <c r="B11" s="161"/>
    </row>
    <row r="12" s="151" customFormat="1" ht="36" customHeight="1" spans="1:2">
      <c r="A12" s="86" t="s">
        <v>1365</v>
      </c>
      <c r="B12" s="161"/>
    </row>
    <row r="13" s="151" customFormat="1" ht="36" customHeight="1" spans="1:2">
      <c r="A13" s="86" t="s">
        <v>1366</v>
      </c>
      <c r="B13" s="161"/>
    </row>
    <row r="14" s="151" customFormat="1" ht="30.95" customHeight="1" spans="1:2">
      <c r="A14" s="164" t="s">
        <v>2072</v>
      </c>
      <c r="B14" s="165"/>
    </row>
    <row r="15" s="151" customFormat="1" ht="35" customHeight="1" spans="1:16384">
      <c r="A15" s="167" t="s">
        <v>1350</v>
      </c>
      <c r="B15" s="167"/>
      <c r="XEX15" s="154"/>
      <c r="XEY15" s="154"/>
      <c r="XEZ15" s="154"/>
      <c r="XFA15" s="154"/>
      <c r="XFB15" s="154"/>
      <c r="XFC15" s="154"/>
      <c r="XFD15" s="154"/>
    </row>
  </sheetData>
  <mergeCells count="2">
    <mergeCell ref="A1:B1"/>
    <mergeCell ref="A15:B15"/>
  </mergeCells>
  <conditionalFormatting sqref="B3:G3">
    <cfRule type="cellIs" dxfId="0" priority="2" stopIfTrue="1" operator="lessThanOrEqual">
      <formula>-1</formula>
    </cfRule>
  </conditionalFormatting>
  <conditionalFormatting sqref="C1:G2">
    <cfRule type="cellIs" dxfId="0" priority="4" stopIfTrue="1" operator="lessThanOrEqual">
      <formula>-1</formula>
    </cfRule>
    <cfRule type="cellIs" dxfId="0" priority="3" stopIfTrue="1" operator="greaterThanOrEqual">
      <formula>10</formula>
    </cfRule>
  </conditionalFormatting>
  <conditionalFormatting sqref="B4:G6">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B18"/>
  <sheetViews>
    <sheetView view="pageBreakPreview" zoomScaleNormal="100" workbookViewId="0">
      <selection activeCell="F12" sqref="F12"/>
    </sheetView>
  </sheetViews>
  <sheetFormatPr defaultColWidth="9" defaultRowHeight="14.25" outlineLevelCol="1"/>
  <cols>
    <col min="1" max="1" width="46.6333333333333" style="151" customWidth="1"/>
    <col min="2" max="2" width="38" style="153" customWidth="1"/>
    <col min="3" max="16371" width="9" style="151"/>
    <col min="16372" max="16373" width="35.6333333333333" style="151"/>
    <col min="16374" max="16374" width="9" style="151"/>
    <col min="16375" max="16384" width="9" style="154"/>
  </cols>
  <sheetData>
    <row r="1" s="151" customFormat="1" ht="45" customHeight="1" spans="1:2">
      <c r="A1" s="155" t="s">
        <v>2073</v>
      </c>
      <c r="B1" s="156"/>
    </row>
    <row r="2" s="151" customFormat="1" ht="20.1" customHeight="1" spans="1:2">
      <c r="A2" s="157"/>
      <c r="B2" s="158" t="s">
        <v>2</v>
      </c>
    </row>
    <row r="3" s="152" customFormat="1" ht="45" customHeight="1" spans="1:2">
      <c r="A3" s="159" t="s">
        <v>2074</v>
      </c>
      <c r="B3" s="159" t="s">
        <v>2071</v>
      </c>
    </row>
    <row r="4" s="151" customFormat="1" ht="36" customHeight="1" spans="1:2">
      <c r="A4" s="160"/>
      <c r="B4" s="161"/>
    </row>
    <row r="5" s="151" customFormat="1" ht="36" customHeight="1" spans="1:2">
      <c r="A5" s="160"/>
      <c r="B5" s="161"/>
    </row>
    <row r="6" s="151" customFormat="1" ht="36" customHeight="1" spans="1:2">
      <c r="A6" s="160"/>
      <c r="B6" s="161"/>
    </row>
    <row r="7" s="151" customFormat="1" ht="36" customHeight="1" spans="1:2">
      <c r="A7" s="160"/>
      <c r="B7" s="161"/>
    </row>
    <row r="8" s="151" customFormat="1" ht="36" customHeight="1" spans="1:2">
      <c r="A8" s="160"/>
      <c r="B8" s="161"/>
    </row>
    <row r="9" s="151" customFormat="1" ht="36" customHeight="1" spans="1:2">
      <c r="A9" s="160"/>
      <c r="B9" s="161"/>
    </row>
    <row r="10" s="151" customFormat="1" ht="36" customHeight="1" spans="1:2">
      <c r="A10" s="162"/>
      <c r="B10" s="161"/>
    </row>
    <row r="11" s="151" customFormat="1" ht="36" customHeight="1" spans="1:2">
      <c r="A11" s="86"/>
      <c r="B11" s="161"/>
    </row>
    <row r="12" s="151" customFormat="1" ht="36" customHeight="1" spans="1:2">
      <c r="A12" s="163"/>
      <c r="B12" s="161"/>
    </row>
    <row r="13" s="151" customFormat="1" ht="36" customHeight="1" spans="1:2">
      <c r="A13" s="163"/>
      <c r="B13" s="161"/>
    </row>
    <row r="14" s="151" customFormat="1" ht="36" customHeight="1" spans="1:2">
      <c r="A14" s="163"/>
      <c r="B14" s="161"/>
    </row>
    <row r="15" s="151" customFormat="1" ht="36" customHeight="1" spans="1:2">
      <c r="A15" s="163"/>
      <c r="B15" s="161"/>
    </row>
    <row r="16" s="151" customFormat="1" ht="31" customHeight="1" spans="1:2">
      <c r="A16" s="164" t="s">
        <v>2072</v>
      </c>
      <c r="B16" s="165"/>
    </row>
    <row r="17" s="151" customFormat="1" ht="34" customHeight="1" spans="1:2">
      <c r="A17" s="166" t="s">
        <v>1350</v>
      </c>
      <c r="B17" s="166"/>
    </row>
    <row r="18" s="151" customFormat="1" spans="2:2">
      <c r="B18" s="153"/>
    </row>
  </sheetData>
  <mergeCells count="2">
    <mergeCell ref="A1:B1"/>
    <mergeCell ref="A17:B17"/>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tabColor rgb="FF00B0F0"/>
  </sheetPr>
  <dimension ref="A1:F51"/>
  <sheetViews>
    <sheetView showGridLines="0" showZeros="0" view="pageBreakPreview" zoomScale="90" zoomScaleNormal="90" workbookViewId="0">
      <pane ySplit="3" topLeftCell="A4" activePane="bottomLeft" state="frozen"/>
      <selection/>
      <selection pane="bottomLeft" activeCell="H17" sqref="H17"/>
    </sheetView>
  </sheetViews>
  <sheetFormatPr defaultColWidth="9" defaultRowHeight="14.25" outlineLevelCol="5"/>
  <cols>
    <col min="1" max="1" width="12.75" style="153" customWidth="1"/>
    <col min="2" max="2" width="50.75" style="153" customWidth="1"/>
    <col min="3" max="5" width="20.6333333333333" style="153" customWidth="1"/>
    <col min="6" max="6" width="9.75" style="153" customWidth="1"/>
    <col min="7" max="16384" width="9" style="262"/>
  </cols>
  <sheetData>
    <row r="1" s="407" customFormat="1" ht="45" customHeight="1" spans="1:6">
      <c r="A1" s="410"/>
      <c r="B1" s="410" t="s">
        <v>1</v>
      </c>
      <c r="C1" s="410"/>
      <c r="D1" s="410"/>
      <c r="E1" s="410"/>
      <c r="F1" s="411"/>
    </row>
    <row r="2" ht="18.95" customHeight="1" spans="1:5">
      <c r="A2" s="467"/>
      <c r="B2" s="446"/>
      <c r="C2" s="341"/>
      <c r="E2" s="447" t="s">
        <v>2</v>
      </c>
    </row>
    <row r="3" s="443" customFormat="1" ht="45" customHeight="1" spans="1:6">
      <c r="A3" s="468" t="s">
        <v>3</v>
      </c>
      <c r="B3" s="440" t="s">
        <v>4</v>
      </c>
      <c r="C3" s="172" t="s">
        <v>5</v>
      </c>
      <c r="D3" s="172" t="s">
        <v>6</v>
      </c>
      <c r="E3" s="440" t="s">
        <v>7</v>
      </c>
      <c r="F3" s="469" t="s">
        <v>8</v>
      </c>
    </row>
    <row r="4" ht="37.5" customHeight="1" spans="1:6">
      <c r="A4" s="451" t="s">
        <v>69</v>
      </c>
      <c r="B4" s="470" t="s">
        <v>70</v>
      </c>
      <c r="C4" s="453">
        <v>15563</v>
      </c>
      <c r="D4" s="453">
        <v>18770</v>
      </c>
      <c r="E4" s="471">
        <v>0.206</v>
      </c>
      <c r="F4" s="272" t="str">
        <f t="shared" ref="F4:F38" si="0">IF(LEN(A4)=3,"是",IF(B4&lt;&gt;"",IF(SUM(C4:D4)&lt;&gt;0,"是","否"),"是"))</f>
        <v>是</v>
      </c>
    </row>
    <row r="5" ht="37.5" customHeight="1" spans="1:6">
      <c r="A5" s="451" t="s">
        <v>71</v>
      </c>
      <c r="B5" s="472" t="s">
        <v>72</v>
      </c>
      <c r="C5" s="453">
        <v>0</v>
      </c>
      <c r="D5" s="453">
        <v>0</v>
      </c>
      <c r="E5" s="471">
        <v>0</v>
      </c>
      <c r="F5" s="272" t="str">
        <f t="shared" si="0"/>
        <v>是</v>
      </c>
    </row>
    <row r="6" ht="37.5" customHeight="1" spans="1:6">
      <c r="A6" s="451" t="s">
        <v>73</v>
      </c>
      <c r="B6" s="472" t="s">
        <v>74</v>
      </c>
      <c r="C6" s="453">
        <v>615</v>
      </c>
      <c r="D6" s="453">
        <v>130</v>
      </c>
      <c r="E6" s="471">
        <v>-0.789</v>
      </c>
      <c r="F6" s="272" t="str">
        <f t="shared" si="0"/>
        <v>是</v>
      </c>
    </row>
    <row r="7" ht="37.5" customHeight="1" spans="1:6">
      <c r="A7" s="451" t="s">
        <v>75</v>
      </c>
      <c r="B7" s="472" t="s">
        <v>76</v>
      </c>
      <c r="C7" s="453">
        <v>8683</v>
      </c>
      <c r="D7" s="453">
        <v>9489</v>
      </c>
      <c r="E7" s="471">
        <v>0.093</v>
      </c>
      <c r="F7" s="272" t="str">
        <f t="shared" si="0"/>
        <v>是</v>
      </c>
    </row>
    <row r="8" ht="37.5" customHeight="1" spans="1:6">
      <c r="A8" s="451" t="s">
        <v>77</v>
      </c>
      <c r="B8" s="472" t="s">
        <v>78</v>
      </c>
      <c r="C8" s="453">
        <v>60692</v>
      </c>
      <c r="D8" s="453">
        <v>66196</v>
      </c>
      <c r="E8" s="471">
        <v>0.091</v>
      </c>
      <c r="F8" s="272" t="str">
        <f t="shared" si="0"/>
        <v>是</v>
      </c>
    </row>
    <row r="9" ht="37.5" customHeight="1" spans="1:6">
      <c r="A9" s="451" t="s">
        <v>79</v>
      </c>
      <c r="B9" s="472" t="s">
        <v>80</v>
      </c>
      <c r="C9" s="453">
        <v>226</v>
      </c>
      <c r="D9" s="453">
        <v>221</v>
      </c>
      <c r="E9" s="471">
        <v>-0.022</v>
      </c>
      <c r="F9" s="272" t="str">
        <f t="shared" si="0"/>
        <v>是</v>
      </c>
    </row>
    <row r="10" ht="37.5" customHeight="1" spans="1:6">
      <c r="A10" s="451" t="s">
        <v>81</v>
      </c>
      <c r="B10" s="472" t="s">
        <v>82</v>
      </c>
      <c r="C10" s="453">
        <v>1350</v>
      </c>
      <c r="D10" s="453">
        <v>2462</v>
      </c>
      <c r="E10" s="471">
        <v>0.824</v>
      </c>
      <c r="F10" s="272" t="str">
        <f t="shared" si="0"/>
        <v>是</v>
      </c>
    </row>
    <row r="11" ht="37.5" customHeight="1" spans="1:6">
      <c r="A11" s="451" t="s">
        <v>83</v>
      </c>
      <c r="B11" s="472" t="s">
        <v>84</v>
      </c>
      <c r="C11" s="453">
        <v>39120</v>
      </c>
      <c r="D11" s="453">
        <v>50734</v>
      </c>
      <c r="E11" s="471">
        <v>0.297</v>
      </c>
      <c r="F11" s="272" t="str">
        <f t="shared" si="0"/>
        <v>是</v>
      </c>
    </row>
    <row r="12" ht="37.5" customHeight="1" spans="1:6">
      <c r="A12" s="451" t="s">
        <v>85</v>
      </c>
      <c r="B12" s="472" t="s">
        <v>86</v>
      </c>
      <c r="C12" s="453">
        <v>16434</v>
      </c>
      <c r="D12" s="453">
        <v>20485</v>
      </c>
      <c r="E12" s="471">
        <v>0.247</v>
      </c>
      <c r="F12" s="272" t="str">
        <f t="shared" si="0"/>
        <v>是</v>
      </c>
    </row>
    <row r="13" ht="37.5" customHeight="1" spans="1:6">
      <c r="A13" s="451" t="s">
        <v>87</v>
      </c>
      <c r="B13" s="472" t="s">
        <v>88</v>
      </c>
      <c r="C13" s="453">
        <v>2432</v>
      </c>
      <c r="D13" s="453">
        <v>4954</v>
      </c>
      <c r="E13" s="471">
        <v>1.037</v>
      </c>
      <c r="F13" s="272" t="str">
        <f t="shared" si="0"/>
        <v>是</v>
      </c>
    </row>
    <row r="14" ht="37.5" customHeight="1" spans="1:6">
      <c r="A14" s="451" t="s">
        <v>89</v>
      </c>
      <c r="B14" s="472" t="s">
        <v>90</v>
      </c>
      <c r="C14" s="453">
        <v>4389</v>
      </c>
      <c r="D14" s="453">
        <v>5157</v>
      </c>
      <c r="E14" s="471">
        <v>0.175</v>
      </c>
      <c r="F14" s="272" t="str">
        <f t="shared" si="0"/>
        <v>是</v>
      </c>
    </row>
    <row r="15" ht="37.5" customHeight="1" spans="1:6">
      <c r="A15" s="451" t="s">
        <v>91</v>
      </c>
      <c r="B15" s="472" t="s">
        <v>92</v>
      </c>
      <c r="C15" s="453">
        <v>80475</v>
      </c>
      <c r="D15" s="453">
        <v>38097</v>
      </c>
      <c r="E15" s="471">
        <v>-0.527</v>
      </c>
      <c r="F15" s="272" t="str">
        <f t="shared" si="0"/>
        <v>是</v>
      </c>
    </row>
    <row r="16" ht="37.5" customHeight="1" spans="1:6">
      <c r="A16" s="451" t="s">
        <v>93</v>
      </c>
      <c r="B16" s="472" t="s">
        <v>94</v>
      </c>
      <c r="C16" s="453">
        <v>15149</v>
      </c>
      <c r="D16" s="453">
        <v>16525</v>
      </c>
      <c r="E16" s="471">
        <v>0.091</v>
      </c>
      <c r="F16" s="272" t="str">
        <f t="shared" si="0"/>
        <v>是</v>
      </c>
    </row>
    <row r="17" ht="37.5" customHeight="1" spans="1:6">
      <c r="A17" s="451" t="s">
        <v>95</v>
      </c>
      <c r="B17" s="472" t="s">
        <v>96</v>
      </c>
      <c r="C17" s="453">
        <v>972</v>
      </c>
      <c r="D17" s="453">
        <v>90</v>
      </c>
      <c r="E17" s="471">
        <v>-0.907</v>
      </c>
      <c r="F17" s="272" t="str">
        <f t="shared" si="0"/>
        <v>是</v>
      </c>
    </row>
    <row r="18" ht="37.5" customHeight="1" spans="1:6">
      <c r="A18" s="451" t="s">
        <v>97</v>
      </c>
      <c r="B18" s="472" t="s">
        <v>98</v>
      </c>
      <c r="C18" s="453">
        <v>564</v>
      </c>
      <c r="D18" s="453">
        <v>448</v>
      </c>
      <c r="E18" s="471">
        <v>-0.206</v>
      </c>
      <c r="F18" s="272" t="str">
        <f t="shared" si="0"/>
        <v>是</v>
      </c>
    </row>
    <row r="19" ht="37.5" customHeight="1" spans="1:6">
      <c r="A19" s="451" t="s">
        <v>99</v>
      </c>
      <c r="B19" s="472" t="s">
        <v>100</v>
      </c>
      <c r="C19" s="453">
        <v>40</v>
      </c>
      <c r="D19" s="453">
        <v>0</v>
      </c>
      <c r="E19" s="471">
        <v>-1</v>
      </c>
      <c r="F19" s="272" t="str">
        <f t="shared" si="0"/>
        <v>是</v>
      </c>
    </row>
    <row r="20" ht="37.5" customHeight="1" spans="1:6">
      <c r="A20" s="451" t="s">
        <v>101</v>
      </c>
      <c r="B20" s="472" t="s">
        <v>102</v>
      </c>
      <c r="C20" s="453">
        <v>0</v>
      </c>
      <c r="D20" s="453">
        <v>0</v>
      </c>
      <c r="E20" s="471">
        <v>0</v>
      </c>
      <c r="F20" s="272" t="str">
        <f t="shared" si="0"/>
        <v>是</v>
      </c>
    </row>
    <row r="21" ht="37.5" customHeight="1" spans="1:6">
      <c r="A21" s="451" t="s">
        <v>103</v>
      </c>
      <c r="B21" s="472" t="s">
        <v>104</v>
      </c>
      <c r="C21" s="453">
        <v>1369</v>
      </c>
      <c r="D21" s="453">
        <v>1187</v>
      </c>
      <c r="E21" s="471">
        <v>-0.133</v>
      </c>
      <c r="F21" s="272" t="str">
        <f t="shared" si="0"/>
        <v>是</v>
      </c>
    </row>
    <row r="22" ht="37.5" customHeight="1" spans="1:6">
      <c r="A22" s="451" t="s">
        <v>105</v>
      </c>
      <c r="B22" s="472" t="s">
        <v>106</v>
      </c>
      <c r="C22" s="453">
        <v>12900</v>
      </c>
      <c r="D22" s="453">
        <v>16683</v>
      </c>
      <c r="E22" s="471">
        <v>0.293</v>
      </c>
      <c r="F22" s="272" t="str">
        <f t="shared" si="0"/>
        <v>是</v>
      </c>
    </row>
    <row r="23" ht="37.5" customHeight="1" spans="1:6">
      <c r="A23" s="451" t="s">
        <v>107</v>
      </c>
      <c r="B23" s="472" t="s">
        <v>108</v>
      </c>
      <c r="C23" s="453">
        <v>281</v>
      </c>
      <c r="D23" s="453">
        <v>152</v>
      </c>
      <c r="E23" s="471">
        <v>-0.459</v>
      </c>
      <c r="F23" s="272" t="str">
        <f t="shared" si="0"/>
        <v>是</v>
      </c>
    </row>
    <row r="24" ht="37.5" customHeight="1" spans="1:6">
      <c r="A24" s="451" t="s">
        <v>109</v>
      </c>
      <c r="B24" s="472" t="s">
        <v>110</v>
      </c>
      <c r="C24" s="453">
        <v>2012</v>
      </c>
      <c r="D24" s="453">
        <v>1583</v>
      </c>
      <c r="E24" s="471">
        <v>-0.213</v>
      </c>
      <c r="F24" s="272" t="str">
        <f t="shared" si="0"/>
        <v>是</v>
      </c>
    </row>
    <row r="25" ht="37.5" customHeight="1" spans="1:6">
      <c r="A25" s="451" t="s">
        <v>111</v>
      </c>
      <c r="B25" s="472" t="s">
        <v>112</v>
      </c>
      <c r="C25" s="453">
        <v>0</v>
      </c>
      <c r="D25" s="453">
        <v>4600</v>
      </c>
      <c r="E25" s="471">
        <v>0</v>
      </c>
      <c r="F25" s="272" t="str">
        <f t="shared" si="0"/>
        <v>是</v>
      </c>
    </row>
    <row r="26" ht="37.5" customHeight="1" spans="1:6">
      <c r="A26" s="451" t="s">
        <v>113</v>
      </c>
      <c r="B26" s="472" t="s">
        <v>114</v>
      </c>
      <c r="C26" s="453">
        <v>4805</v>
      </c>
      <c r="D26" s="453">
        <v>4522</v>
      </c>
      <c r="E26" s="471">
        <v>-0.059</v>
      </c>
      <c r="F26" s="272" t="str">
        <f t="shared" si="0"/>
        <v>是</v>
      </c>
    </row>
    <row r="27" ht="37.5" customHeight="1" spans="1:6">
      <c r="A27" s="451" t="s">
        <v>115</v>
      </c>
      <c r="B27" s="472" t="s">
        <v>116</v>
      </c>
      <c r="C27" s="453">
        <v>22</v>
      </c>
      <c r="D27" s="453">
        <v>15</v>
      </c>
      <c r="E27" s="471">
        <v>-0.318</v>
      </c>
      <c r="F27" s="272" t="str">
        <f t="shared" si="0"/>
        <v>是</v>
      </c>
    </row>
    <row r="28" ht="37.5" customHeight="1" spans="1:6">
      <c r="A28" s="451" t="s">
        <v>117</v>
      </c>
      <c r="B28" s="472" t="s">
        <v>118</v>
      </c>
      <c r="C28" s="453">
        <v>0</v>
      </c>
      <c r="D28" s="453">
        <v>5700</v>
      </c>
      <c r="E28" s="471">
        <v>0</v>
      </c>
      <c r="F28" s="272" t="str">
        <f t="shared" si="0"/>
        <v>是</v>
      </c>
    </row>
    <row r="29" ht="35" customHeight="1" spans="1:6">
      <c r="A29" s="451"/>
      <c r="B29" s="472"/>
      <c r="C29" s="453"/>
      <c r="D29" s="453"/>
      <c r="E29" s="471"/>
      <c r="F29" s="272" t="str">
        <f t="shared" si="0"/>
        <v>是</v>
      </c>
    </row>
    <row r="30" s="340" customFormat="1" ht="29" customHeight="1" spans="1:6">
      <c r="A30" s="473"/>
      <c r="B30" s="354" t="s">
        <v>119</v>
      </c>
      <c r="C30" s="459">
        <f>SUM(C4:C28)</f>
        <v>268093</v>
      </c>
      <c r="D30" s="459">
        <f>SUM(D4:D28)</f>
        <v>268200</v>
      </c>
      <c r="E30" s="474">
        <v>0</v>
      </c>
      <c r="F30" s="272" t="str">
        <f t="shared" si="0"/>
        <v>是</v>
      </c>
    </row>
    <row r="31" ht="30" customHeight="1" spans="1:6">
      <c r="A31" s="355">
        <v>230</v>
      </c>
      <c r="B31" s="475" t="s">
        <v>120</v>
      </c>
      <c r="C31" s="459">
        <f>SUM(C32:C35)</f>
        <v>16813</v>
      </c>
      <c r="D31" s="459">
        <f>SUM(D32:D35)</f>
        <v>6000</v>
      </c>
      <c r="E31" s="476"/>
      <c r="F31" s="272" t="str">
        <f t="shared" si="0"/>
        <v>是</v>
      </c>
    </row>
    <row r="32" ht="30" customHeight="1" spans="1:6">
      <c r="A32" s="477">
        <v>23006</v>
      </c>
      <c r="B32" s="478" t="s">
        <v>121</v>
      </c>
      <c r="C32" s="453">
        <v>2721</v>
      </c>
      <c r="D32" s="453">
        <v>6000</v>
      </c>
      <c r="E32" s="479"/>
      <c r="F32" s="272" t="str">
        <f t="shared" si="0"/>
        <v>是</v>
      </c>
    </row>
    <row r="33" ht="30" customHeight="1" spans="1:6">
      <c r="A33" s="451">
        <v>23008</v>
      </c>
      <c r="B33" s="478" t="s">
        <v>122</v>
      </c>
      <c r="C33" s="453">
        <v>3805</v>
      </c>
      <c r="D33" s="453"/>
      <c r="E33" s="480" t="str">
        <f>IF(C33&lt;&gt;0,IF((D33/C33-1)&lt;-30%,"",IF((D33/C33-1)&gt;150%,"",D33/C33-1)),"")</f>
        <v/>
      </c>
      <c r="F33" s="272" t="str">
        <f t="shared" si="0"/>
        <v>是</v>
      </c>
    </row>
    <row r="34" ht="30" customHeight="1" spans="1:6">
      <c r="A34" s="481">
        <v>23015</v>
      </c>
      <c r="B34" s="458" t="s">
        <v>123</v>
      </c>
      <c r="C34" s="453">
        <v>10287</v>
      </c>
      <c r="D34" s="453"/>
      <c r="E34" s="480"/>
      <c r="F34" s="272" t="str">
        <f t="shared" si="0"/>
        <v>是</v>
      </c>
    </row>
    <row r="35" s="445" customFormat="1" ht="30" hidden="1" customHeight="1" spans="1:6">
      <c r="A35" s="481">
        <v>23016</v>
      </c>
      <c r="B35" s="458" t="s">
        <v>124</v>
      </c>
      <c r="C35" s="453"/>
      <c r="D35" s="453"/>
      <c r="E35" s="482"/>
      <c r="F35" s="272" t="str">
        <f t="shared" si="0"/>
        <v>否</v>
      </c>
    </row>
    <row r="36" s="445" customFormat="1" ht="30" customHeight="1" spans="1:6">
      <c r="A36" s="355">
        <v>231</v>
      </c>
      <c r="B36" s="185" t="s">
        <v>125</v>
      </c>
      <c r="C36" s="459">
        <v>23037</v>
      </c>
      <c r="D36" s="459">
        <v>18570</v>
      </c>
      <c r="E36" s="482"/>
      <c r="F36" s="272" t="str">
        <f t="shared" si="0"/>
        <v>是</v>
      </c>
    </row>
    <row r="37" s="445" customFormat="1" ht="30" customHeight="1" spans="1:6">
      <c r="A37" s="355">
        <v>23009</v>
      </c>
      <c r="B37" s="483" t="s">
        <v>126</v>
      </c>
      <c r="C37" s="459">
        <v>19678</v>
      </c>
      <c r="D37" s="459"/>
      <c r="E37" s="484"/>
      <c r="F37" s="272" t="str">
        <f t="shared" si="0"/>
        <v>是</v>
      </c>
    </row>
    <row r="38" ht="30" customHeight="1" spans="1:6">
      <c r="A38" s="473"/>
      <c r="B38" s="465" t="s">
        <v>127</v>
      </c>
      <c r="C38" s="459">
        <f>C30+C31+C36+C37</f>
        <v>327621</v>
      </c>
      <c r="D38" s="459">
        <f>D30+D31+D36+D37</f>
        <v>292770</v>
      </c>
      <c r="E38" s="484"/>
      <c r="F38" s="272" t="str">
        <f t="shared" si="0"/>
        <v>是</v>
      </c>
    </row>
    <row r="39" hidden="1" spans="2:4">
      <c r="B39" s="485"/>
      <c r="D39" s="486"/>
    </row>
    <row r="41" spans="4:4">
      <c r="D41" s="486"/>
    </row>
    <row r="43" spans="4:4">
      <c r="D43" s="486"/>
    </row>
    <row r="44" spans="4:4">
      <c r="D44" s="486"/>
    </row>
    <row r="46" spans="4:4">
      <c r="D46" s="486"/>
    </row>
    <row r="47" spans="4:4">
      <c r="D47" s="486"/>
    </row>
    <row r="48" spans="4:4">
      <c r="D48" s="486"/>
    </row>
    <row r="49" spans="4:4">
      <c r="D49" s="486"/>
    </row>
    <row r="51" spans="4:4">
      <c r="D51" s="486"/>
    </row>
  </sheetData>
  <autoFilter ref="A3:F39">
    <filterColumn colId="5">
      <customFilters>
        <customFilter operator="equal" val="是"/>
      </customFilters>
    </filterColumn>
    <extLst/>
  </autoFilter>
  <mergeCells count="1">
    <mergeCell ref="B1:E1"/>
  </mergeCells>
  <conditionalFormatting sqref="C34">
    <cfRule type="expression" dxfId="1" priority="14" stopIfTrue="1">
      <formula>"len($A:$A)=3"</formula>
    </cfRule>
  </conditionalFormatting>
  <conditionalFormatting sqref="D37:E37">
    <cfRule type="cellIs" dxfId="2" priority="1" stopIfTrue="1" operator="lessThan">
      <formula>0</formula>
    </cfRule>
    <cfRule type="cellIs" dxfId="0" priority="2" stopIfTrue="1" operator="greaterThan">
      <formula>5</formula>
    </cfRule>
  </conditionalFormatting>
  <conditionalFormatting sqref="F4:F39">
    <cfRule type="cellIs" dxfId="2" priority="11" stopIfTrue="1" operator="lessThan">
      <formula>0</formula>
    </cfRule>
  </conditionalFormatting>
  <conditionalFormatting sqref="E2 E31 D32:E32 E38 D39:E44">
    <cfRule type="cellIs" dxfId="0" priority="27" stopIfTrue="1" operator="lessThanOrEqual">
      <formula>-1</formula>
    </cfRule>
  </conditionalFormatting>
  <conditionalFormatting sqref="D33:E34">
    <cfRule type="cellIs" dxfId="2" priority="29" stopIfTrue="1" operator="lessThan">
      <formula>0</formula>
    </cfRule>
    <cfRule type="cellIs" dxfId="0" priority="30" stopIfTrue="1" operator="greaterThan">
      <formula>5</formula>
    </cfRule>
  </conditionalFormatting>
  <conditionalFormatting sqref="A34:B35">
    <cfRule type="expression" dxfId="1" priority="9" stopIfTrue="1">
      <formula>"len($A:$A)=3"</formula>
    </cfRule>
  </conditionalFormatting>
  <printOptions horizontalCentered="1"/>
  <pageMargins left="0.472222222222222" right="0.393055555555556" top="0.590277777777778" bottom="0.747916666666667" header="0.314583333333333" footer="0.314583333333333"/>
  <pageSetup paperSize="9" scale="85" orientation="portrait" horizontalDpi="600"/>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2"/>
  <sheetViews>
    <sheetView showGridLines="0" showZeros="0" view="pageBreakPreview" zoomScaleNormal="115" topLeftCell="A28" workbookViewId="0">
      <selection activeCell="L9" sqref="L9"/>
    </sheetView>
  </sheetViews>
  <sheetFormatPr defaultColWidth="9" defaultRowHeight="14.25" outlineLevelCol="4"/>
  <cols>
    <col min="1" max="1" width="52.4416666666667" style="134" customWidth="1"/>
    <col min="2" max="4" width="20.6333333333333" style="134" customWidth="1"/>
    <col min="5" max="5" width="5.38333333333333" style="134" hidden="1" customWidth="1"/>
    <col min="6" max="16384" width="9" style="134"/>
  </cols>
  <sheetData>
    <row r="1" ht="45" customHeight="1" spans="1:4">
      <c r="A1" s="135" t="s">
        <v>2075</v>
      </c>
      <c r="B1" s="135"/>
      <c r="C1" s="135"/>
      <c r="D1" s="135"/>
    </row>
    <row r="2" s="143" customFormat="1" ht="20.1" customHeight="1" spans="1:4">
      <c r="A2" s="144"/>
      <c r="B2" s="145"/>
      <c r="C2" s="146"/>
      <c r="D2" s="147" t="s">
        <v>2</v>
      </c>
    </row>
    <row r="3" ht="45" customHeight="1" spans="1:5">
      <c r="A3" s="148" t="s">
        <v>2076</v>
      </c>
      <c r="B3" s="97" t="s">
        <v>5</v>
      </c>
      <c r="C3" s="97" t="s">
        <v>6</v>
      </c>
      <c r="D3" s="97" t="s">
        <v>7</v>
      </c>
      <c r="E3" s="143" t="s">
        <v>8</v>
      </c>
    </row>
    <row r="4" ht="36" customHeight="1" spans="1:5">
      <c r="A4" s="121" t="s">
        <v>2077</v>
      </c>
      <c r="B4" s="122">
        <v>20145</v>
      </c>
      <c r="C4" s="123">
        <v>12513</v>
      </c>
      <c r="D4" s="101">
        <f>(C4-B4)/B4</f>
        <v>-0.379</v>
      </c>
      <c r="E4" s="149" t="str">
        <f t="shared" ref="E4:E38" si="0">IF(A4&lt;&gt;"",IF(SUM(B4:C4)&lt;&gt;0,"是","否"),"是")</f>
        <v>是</v>
      </c>
    </row>
    <row r="5" ht="36" customHeight="1" spans="1:5">
      <c r="A5" s="124" t="s">
        <v>2078</v>
      </c>
      <c r="B5" s="125">
        <v>19875</v>
      </c>
      <c r="C5" s="125">
        <v>12253</v>
      </c>
      <c r="D5" s="104">
        <f t="shared" ref="D5:D14" si="1">(C5-B5)/B5</f>
        <v>-0.383</v>
      </c>
      <c r="E5" s="149" t="str">
        <f t="shared" si="0"/>
        <v>是</v>
      </c>
    </row>
    <row r="6" ht="36" customHeight="1" spans="1:5">
      <c r="A6" s="124" t="s">
        <v>2079</v>
      </c>
      <c r="B6" s="125">
        <v>18</v>
      </c>
      <c r="C6" s="126">
        <v>95</v>
      </c>
      <c r="D6" s="104">
        <f t="shared" si="1"/>
        <v>4.278</v>
      </c>
      <c r="E6" s="149" t="str">
        <f t="shared" si="0"/>
        <v>是</v>
      </c>
    </row>
    <row r="7" s="133" customFormat="1" ht="36" customHeight="1" spans="1:5">
      <c r="A7" s="124" t="s">
        <v>2080</v>
      </c>
      <c r="B7" s="125"/>
      <c r="C7" s="126"/>
      <c r="D7" s="101"/>
      <c r="E7" s="149" t="str">
        <f t="shared" si="0"/>
        <v>否</v>
      </c>
    </row>
    <row r="8" ht="36" customHeight="1" spans="1:5">
      <c r="A8" s="121" t="s">
        <v>2081</v>
      </c>
      <c r="B8" s="122">
        <v>13111</v>
      </c>
      <c r="C8" s="122">
        <v>24895</v>
      </c>
      <c r="D8" s="101">
        <f t="shared" si="1"/>
        <v>0.899</v>
      </c>
      <c r="E8" s="149" t="str">
        <f t="shared" si="0"/>
        <v>是</v>
      </c>
    </row>
    <row r="9" ht="36" customHeight="1" spans="1:5">
      <c r="A9" s="124" t="s">
        <v>2078</v>
      </c>
      <c r="B9" s="125">
        <v>12851</v>
      </c>
      <c r="C9" s="126">
        <v>23046</v>
      </c>
      <c r="D9" s="104">
        <f t="shared" si="1"/>
        <v>0.793</v>
      </c>
      <c r="E9" s="149" t="str">
        <f t="shared" si="0"/>
        <v>是</v>
      </c>
    </row>
    <row r="10" ht="36" customHeight="1" spans="1:5">
      <c r="A10" s="124" t="s">
        <v>2079</v>
      </c>
      <c r="B10" s="125">
        <v>96</v>
      </c>
      <c r="C10" s="126">
        <v>90</v>
      </c>
      <c r="D10" s="104">
        <f t="shared" si="1"/>
        <v>-0.063</v>
      </c>
      <c r="E10" s="149" t="str">
        <f t="shared" si="0"/>
        <v>是</v>
      </c>
    </row>
    <row r="11" ht="36" customHeight="1" spans="1:5">
      <c r="A11" s="124" t="s">
        <v>2080</v>
      </c>
      <c r="B11" s="125"/>
      <c r="C11" s="126">
        <v>1615</v>
      </c>
      <c r="D11" s="101"/>
      <c r="E11" s="149" t="str">
        <f t="shared" si="0"/>
        <v>是</v>
      </c>
    </row>
    <row r="12" ht="36" customHeight="1" spans="1:5">
      <c r="A12" s="121" t="s">
        <v>2082</v>
      </c>
      <c r="B12" s="122">
        <v>662</v>
      </c>
      <c r="C12" s="123">
        <v>626</v>
      </c>
      <c r="D12" s="101">
        <f t="shared" si="1"/>
        <v>-0.054</v>
      </c>
      <c r="E12" s="149" t="str">
        <f t="shared" si="0"/>
        <v>是</v>
      </c>
    </row>
    <row r="13" ht="36" customHeight="1" spans="1:5">
      <c r="A13" s="124" t="s">
        <v>2078</v>
      </c>
      <c r="B13" s="125">
        <v>650</v>
      </c>
      <c r="C13" s="126">
        <v>620</v>
      </c>
      <c r="D13" s="104">
        <f t="shared" si="1"/>
        <v>-0.046</v>
      </c>
      <c r="E13" s="149" t="str">
        <f t="shared" si="0"/>
        <v>是</v>
      </c>
    </row>
    <row r="14" ht="36" customHeight="1" spans="1:5">
      <c r="A14" s="124" t="s">
        <v>2079</v>
      </c>
      <c r="B14" s="125">
        <v>1</v>
      </c>
      <c r="C14" s="126">
        <v>1</v>
      </c>
      <c r="D14" s="101">
        <f t="shared" si="1"/>
        <v>0</v>
      </c>
      <c r="E14" s="149" t="str">
        <f t="shared" si="0"/>
        <v>是</v>
      </c>
    </row>
    <row r="15" ht="36" hidden="1" customHeight="1" spans="1:5">
      <c r="A15" s="124" t="s">
        <v>2080</v>
      </c>
      <c r="B15" s="125">
        <v>0</v>
      </c>
      <c r="C15" s="126"/>
      <c r="D15" s="150" t="str">
        <f>IF(B15&gt;0,C15/B15-1,IF(B15&lt;0,-(C15/B15-1),""))</f>
        <v/>
      </c>
      <c r="E15" s="149" t="str">
        <f t="shared" si="0"/>
        <v>否</v>
      </c>
    </row>
    <row r="16" ht="36" customHeight="1" spans="1:5">
      <c r="A16" s="121" t="s">
        <v>2083</v>
      </c>
      <c r="B16" s="122">
        <v>8868</v>
      </c>
      <c r="C16" s="123">
        <v>9959</v>
      </c>
      <c r="D16" s="101">
        <f t="shared" ref="D16:D38" si="2">(C16-B16)/B16</f>
        <v>0.123</v>
      </c>
      <c r="E16" s="149" t="str">
        <f t="shared" si="0"/>
        <v>是</v>
      </c>
    </row>
    <row r="17" ht="36" customHeight="1" spans="1:5">
      <c r="A17" s="124" t="s">
        <v>2078</v>
      </c>
      <c r="B17" s="125">
        <v>8538</v>
      </c>
      <c r="C17" s="128">
        <v>9822</v>
      </c>
      <c r="D17" s="104">
        <f t="shared" si="2"/>
        <v>0.15</v>
      </c>
      <c r="E17" s="149" t="str">
        <f t="shared" si="0"/>
        <v>是</v>
      </c>
    </row>
    <row r="18" ht="36" customHeight="1" spans="1:5">
      <c r="A18" s="124" t="s">
        <v>2079</v>
      </c>
      <c r="B18" s="125">
        <v>281</v>
      </c>
      <c r="C18" s="128">
        <v>73</v>
      </c>
      <c r="D18" s="104">
        <f t="shared" si="2"/>
        <v>-0.74</v>
      </c>
      <c r="E18" s="149" t="str">
        <f t="shared" si="0"/>
        <v>是</v>
      </c>
    </row>
    <row r="19" ht="36" customHeight="1" spans="1:5">
      <c r="A19" s="124" t="s">
        <v>2080</v>
      </c>
      <c r="B19" s="125"/>
      <c r="C19" s="128"/>
      <c r="D19" s="101"/>
      <c r="E19" s="149" t="str">
        <f t="shared" si="0"/>
        <v>否</v>
      </c>
    </row>
    <row r="20" ht="36" customHeight="1" spans="1:5">
      <c r="A20" s="121" t="s">
        <v>2084</v>
      </c>
      <c r="B20" s="122"/>
      <c r="C20" s="123"/>
      <c r="D20" s="101"/>
      <c r="E20" s="149" t="str">
        <f t="shared" si="0"/>
        <v>否</v>
      </c>
    </row>
    <row r="21" ht="36" customHeight="1" spans="1:5">
      <c r="A21" s="124" t="s">
        <v>2078</v>
      </c>
      <c r="B21" s="125"/>
      <c r="C21" s="123"/>
      <c r="D21" s="101"/>
      <c r="E21" s="149" t="str">
        <f t="shared" si="0"/>
        <v>否</v>
      </c>
    </row>
    <row r="22" ht="36" customHeight="1" spans="1:5">
      <c r="A22" s="124" t="s">
        <v>2079</v>
      </c>
      <c r="B22" s="125"/>
      <c r="C22" s="125"/>
      <c r="D22" s="101"/>
      <c r="E22" s="149" t="str">
        <f t="shared" si="0"/>
        <v>否</v>
      </c>
    </row>
    <row r="23" ht="36" customHeight="1" spans="1:5">
      <c r="A23" s="124" t="s">
        <v>2080</v>
      </c>
      <c r="B23" s="125"/>
      <c r="C23" s="126"/>
      <c r="D23" s="101"/>
      <c r="E23" s="149" t="str">
        <f t="shared" si="0"/>
        <v>否</v>
      </c>
    </row>
    <row r="24" ht="36" customHeight="1" spans="1:5">
      <c r="A24" s="121" t="s">
        <v>2085</v>
      </c>
      <c r="B24" s="129">
        <v>6081</v>
      </c>
      <c r="C24" s="123">
        <v>6154</v>
      </c>
      <c r="D24" s="101">
        <f t="shared" si="2"/>
        <v>0.012</v>
      </c>
      <c r="E24" s="149" t="str">
        <f t="shared" si="0"/>
        <v>是</v>
      </c>
    </row>
    <row r="25" ht="36" customHeight="1" spans="1:5">
      <c r="A25" s="124" t="s">
        <v>2078</v>
      </c>
      <c r="B25" s="125">
        <v>3403</v>
      </c>
      <c r="C25" s="130">
        <v>5404</v>
      </c>
      <c r="D25" s="104">
        <f t="shared" si="2"/>
        <v>0.588</v>
      </c>
      <c r="E25" s="149" t="str">
        <f t="shared" si="0"/>
        <v>是</v>
      </c>
    </row>
    <row r="26" ht="36" customHeight="1" spans="1:5">
      <c r="A26" s="124" t="s">
        <v>2079</v>
      </c>
      <c r="B26" s="125">
        <v>828</v>
      </c>
      <c r="C26" s="125">
        <v>5</v>
      </c>
      <c r="D26" s="104">
        <f t="shared" si="2"/>
        <v>-0.994</v>
      </c>
      <c r="E26" s="149" t="str">
        <f t="shared" si="0"/>
        <v>是</v>
      </c>
    </row>
    <row r="27" ht="36" customHeight="1" spans="1:5">
      <c r="A27" s="124" t="s">
        <v>2080</v>
      </c>
      <c r="B27" s="125">
        <v>1732</v>
      </c>
      <c r="C27" s="125">
        <v>704</v>
      </c>
      <c r="D27" s="104">
        <f t="shared" si="2"/>
        <v>-0.594</v>
      </c>
      <c r="E27" s="149" t="str">
        <f t="shared" si="0"/>
        <v>是</v>
      </c>
    </row>
    <row r="28" ht="36" customHeight="1" spans="1:5">
      <c r="A28" s="121" t="s">
        <v>2086</v>
      </c>
      <c r="B28" s="122">
        <v>13259</v>
      </c>
      <c r="C28" s="123">
        <v>15207</v>
      </c>
      <c r="D28" s="101">
        <f t="shared" si="2"/>
        <v>0.147</v>
      </c>
      <c r="E28" s="149" t="str">
        <f t="shared" si="0"/>
        <v>是</v>
      </c>
    </row>
    <row r="29" ht="36" customHeight="1" spans="1:5">
      <c r="A29" s="124" t="s">
        <v>2078</v>
      </c>
      <c r="B29" s="125">
        <v>11928</v>
      </c>
      <c r="C29" s="130">
        <v>13725</v>
      </c>
      <c r="D29" s="104">
        <f t="shared" si="2"/>
        <v>0.151</v>
      </c>
      <c r="E29" s="149" t="str">
        <f t="shared" si="0"/>
        <v>是</v>
      </c>
    </row>
    <row r="30" ht="36" customHeight="1" spans="1:5">
      <c r="A30" s="124" t="s">
        <v>2079</v>
      </c>
      <c r="B30" s="125">
        <v>22</v>
      </c>
      <c r="C30" s="130">
        <v>15</v>
      </c>
      <c r="D30" s="104">
        <f t="shared" si="2"/>
        <v>-0.318</v>
      </c>
      <c r="E30" s="149" t="str">
        <f t="shared" si="0"/>
        <v>是</v>
      </c>
    </row>
    <row r="31" ht="36" customHeight="1" spans="1:5">
      <c r="A31" s="124" t="s">
        <v>2080</v>
      </c>
      <c r="B31" s="125">
        <v>588</v>
      </c>
      <c r="C31" s="130">
        <v>618</v>
      </c>
      <c r="D31" s="104">
        <f t="shared" si="2"/>
        <v>0.051</v>
      </c>
      <c r="E31" s="149" t="str">
        <f t="shared" si="0"/>
        <v>是</v>
      </c>
    </row>
    <row r="32" ht="36" customHeight="1" spans="1:5">
      <c r="A32" s="109" t="s">
        <v>2087</v>
      </c>
      <c r="B32" s="129">
        <f>B4+B8+B12+B16+B20+B24+B28</f>
        <v>62126</v>
      </c>
      <c r="C32" s="129">
        <f>C4+C8+C12+C16+C20+C24+C28</f>
        <v>69354</v>
      </c>
      <c r="D32" s="101">
        <f t="shared" si="2"/>
        <v>0.116</v>
      </c>
      <c r="E32" s="149" t="str">
        <f t="shared" si="0"/>
        <v>是</v>
      </c>
    </row>
    <row r="33" ht="36" customHeight="1" spans="1:5">
      <c r="A33" s="124" t="s">
        <v>2088</v>
      </c>
      <c r="B33" s="125">
        <f>B5+B9+B13+B17+B21+B25+B29</f>
        <v>57245</v>
      </c>
      <c r="C33" s="125">
        <f>C5+C9+C13+C17+C21+C25+C29</f>
        <v>64870</v>
      </c>
      <c r="D33" s="104">
        <f t="shared" si="2"/>
        <v>0.133</v>
      </c>
      <c r="E33" s="149" t="str">
        <f t="shared" si="0"/>
        <v>是</v>
      </c>
    </row>
    <row r="34" ht="36" customHeight="1" spans="1:5">
      <c r="A34" s="124" t="s">
        <v>2089</v>
      </c>
      <c r="B34" s="125">
        <f>B6+B10+B14+B18+B22+B26+B30</f>
        <v>1246</v>
      </c>
      <c r="C34" s="125">
        <f>C6+C10+C14+C18+C22+C26+C30</f>
        <v>279</v>
      </c>
      <c r="D34" s="104">
        <f t="shared" si="2"/>
        <v>-0.776</v>
      </c>
      <c r="E34" s="149" t="str">
        <f t="shared" si="0"/>
        <v>是</v>
      </c>
    </row>
    <row r="35" ht="36" customHeight="1" spans="1:5">
      <c r="A35" s="124" t="s">
        <v>2090</v>
      </c>
      <c r="B35" s="125">
        <f>B31+B27+B23+B19+B11+B7</f>
        <v>2320</v>
      </c>
      <c r="C35" s="125">
        <f>C31+C27+C23+C19+C11+C7</f>
        <v>2937</v>
      </c>
      <c r="D35" s="104">
        <f t="shared" si="2"/>
        <v>0.266</v>
      </c>
      <c r="E35" s="149" t="str">
        <f t="shared" si="0"/>
        <v>是</v>
      </c>
    </row>
    <row r="36" ht="36" customHeight="1" spans="1:5">
      <c r="A36" s="111" t="s">
        <v>2091</v>
      </c>
      <c r="B36" s="122">
        <v>46887</v>
      </c>
      <c r="C36" s="122">
        <v>59854</v>
      </c>
      <c r="D36" s="101">
        <f t="shared" si="2"/>
        <v>0.277</v>
      </c>
      <c r="E36" s="149" t="str">
        <f t="shared" si="0"/>
        <v>是</v>
      </c>
    </row>
    <row r="37" ht="36" customHeight="1" spans="1:5">
      <c r="A37" s="131" t="s">
        <v>2092</v>
      </c>
      <c r="B37" s="122"/>
      <c r="C37" s="123"/>
      <c r="D37" s="101"/>
      <c r="E37" s="149" t="str">
        <f t="shared" si="0"/>
        <v>否</v>
      </c>
    </row>
    <row r="38" ht="36" customHeight="1" spans="1:5">
      <c r="A38" s="109" t="s">
        <v>2093</v>
      </c>
      <c r="B38" s="122">
        <f>B32+B36</f>
        <v>109013</v>
      </c>
      <c r="C38" s="122">
        <f>C32+C36</f>
        <v>129208</v>
      </c>
      <c r="D38" s="101">
        <f t="shared" si="2"/>
        <v>0.185</v>
      </c>
      <c r="E38" s="149" t="str">
        <f t="shared" si="0"/>
        <v>是</v>
      </c>
    </row>
    <row r="39" spans="2:3">
      <c r="B39" s="142"/>
      <c r="C39" s="142"/>
    </row>
    <row r="40" spans="2:3">
      <c r="B40" s="142"/>
      <c r="C40" s="142"/>
    </row>
    <row r="41" spans="2:3">
      <c r="B41" s="142"/>
      <c r="C41" s="142"/>
    </row>
    <row r="42" spans="2:3">
      <c r="B42" s="142"/>
      <c r="C42" s="142"/>
    </row>
  </sheetData>
  <autoFilter ref="A3:E38">
    <filterColumn colId="4">
      <customFilters>
        <customFilter operator="equal" val="是"/>
      </customFilters>
    </filterColumn>
    <extLst/>
  </autoFilter>
  <mergeCells count="1">
    <mergeCell ref="A1:D1"/>
  </mergeCells>
  <conditionalFormatting sqref="D36">
    <cfRule type="cellIs" dxfId="3" priority="1" stopIfTrue="1" operator="lessThanOrEqual">
      <formula>-1</formula>
    </cfRule>
  </conditionalFormatting>
  <conditionalFormatting sqref="E4:E38">
    <cfRule type="cellIs" dxfId="3" priority="4" stopIfTrue="1" operator="lessThanOrEqual">
      <formula>-1</formula>
    </cfRule>
  </conditionalFormatting>
  <conditionalFormatting sqref="E5:E38">
    <cfRule type="cellIs" dxfId="3" priority="2" stopIfTrue="1" operator="lessThanOrEqual">
      <formula>-1</formula>
    </cfRule>
  </conditionalFormatting>
  <conditionalFormatting sqref="D5:D22 D37:D38 C25 C29:C31 D24:D31 C23 C6:C7 C9:C11 C13:C15 C17:C19">
    <cfRule type="cellIs" dxfId="3" priority="3"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4" activePane="bottomLeft" state="frozen"/>
      <selection/>
      <selection pane="bottomLeft" activeCell="F1" sqref="F$1:I$1048576"/>
    </sheetView>
  </sheetViews>
  <sheetFormatPr defaultColWidth="9" defaultRowHeight="14.25" outlineLevelCol="4"/>
  <cols>
    <col min="1" max="1" width="45.6333333333333" style="134" customWidth="1"/>
    <col min="2" max="4" width="20.6333333333333" style="134" customWidth="1"/>
    <col min="5" max="5" width="12.75" style="134" hidden="1" customWidth="1"/>
    <col min="6" max="16384" width="9" style="134"/>
  </cols>
  <sheetData>
    <row r="1" ht="45" customHeight="1" spans="1:4">
      <c r="A1" s="135" t="s">
        <v>2094</v>
      </c>
      <c r="B1" s="135"/>
      <c r="C1" s="135"/>
      <c r="D1" s="135"/>
    </row>
    <row r="2" ht="20.1" customHeight="1" spans="1:4">
      <c r="A2" s="136"/>
      <c r="B2" s="137"/>
      <c r="C2" s="138"/>
      <c r="D2" s="139" t="s">
        <v>2095</v>
      </c>
    </row>
    <row r="3" ht="45" customHeight="1" spans="1:5">
      <c r="A3" s="96" t="s">
        <v>1326</v>
      </c>
      <c r="B3" s="97" t="s">
        <v>5</v>
      </c>
      <c r="C3" s="97" t="s">
        <v>6</v>
      </c>
      <c r="D3" s="97" t="s">
        <v>7</v>
      </c>
      <c r="E3" s="140" t="s">
        <v>8</v>
      </c>
    </row>
    <row r="4" ht="36" customHeight="1" spans="1:5">
      <c r="A4" s="99" t="s">
        <v>2096</v>
      </c>
      <c r="B4" s="100">
        <v>13541</v>
      </c>
      <c r="C4" s="100">
        <v>14815</v>
      </c>
      <c r="D4" s="101">
        <f>(C4-B4)/B4</f>
        <v>0.094</v>
      </c>
      <c r="E4" s="141" t="str">
        <f t="shared" ref="E4:E22" si="0">IF(A4&lt;&gt;"",IF(SUM(B4:C4)&lt;&gt;0,"是","否"),"是")</f>
        <v>是</v>
      </c>
    </row>
    <row r="5" ht="36" customHeight="1" spans="1:5">
      <c r="A5" s="102" t="s">
        <v>2097</v>
      </c>
      <c r="B5" s="103">
        <v>13352</v>
      </c>
      <c r="C5" s="103">
        <v>14430</v>
      </c>
      <c r="D5" s="104">
        <f t="shared" ref="D5:D22" si="1">(C5-B5)/B5</f>
        <v>0.081</v>
      </c>
      <c r="E5" s="141" t="str">
        <f t="shared" si="0"/>
        <v>是</v>
      </c>
    </row>
    <row r="6" ht="36" customHeight="1" spans="1:5">
      <c r="A6" s="105" t="s">
        <v>2098</v>
      </c>
      <c r="B6" s="100">
        <v>16868</v>
      </c>
      <c r="C6" s="100">
        <v>18911</v>
      </c>
      <c r="D6" s="101">
        <f t="shared" si="1"/>
        <v>0.121</v>
      </c>
      <c r="E6" s="141" t="str">
        <f t="shared" si="0"/>
        <v>是</v>
      </c>
    </row>
    <row r="7" ht="36" customHeight="1" spans="1:5">
      <c r="A7" s="102" t="s">
        <v>2097</v>
      </c>
      <c r="B7" s="103">
        <v>16852</v>
      </c>
      <c r="C7" s="106">
        <v>18904</v>
      </c>
      <c r="D7" s="104">
        <f t="shared" si="1"/>
        <v>0.122</v>
      </c>
      <c r="E7" s="141" t="str">
        <f t="shared" si="0"/>
        <v>是</v>
      </c>
    </row>
    <row r="8" s="133" customFormat="1" ht="36" customHeight="1" spans="1:5">
      <c r="A8" s="99" t="s">
        <v>2099</v>
      </c>
      <c r="B8" s="100">
        <v>1676</v>
      </c>
      <c r="C8" s="100">
        <v>1836</v>
      </c>
      <c r="D8" s="101">
        <f t="shared" si="1"/>
        <v>0.095</v>
      </c>
      <c r="E8" s="141" t="str">
        <f t="shared" si="0"/>
        <v>是</v>
      </c>
    </row>
    <row r="9" s="133" customFormat="1" ht="36" customHeight="1" spans="1:5">
      <c r="A9" s="102" t="s">
        <v>2097</v>
      </c>
      <c r="B9" s="103">
        <v>1595</v>
      </c>
      <c r="C9" s="106">
        <v>1691</v>
      </c>
      <c r="D9" s="104">
        <f t="shared" si="1"/>
        <v>0.06</v>
      </c>
      <c r="E9" s="141" t="str">
        <f t="shared" si="0"/>
        <v>是</v>
      </c>
    </row>
    <row r="10" s="133" customFormat="1" ht="36" customHeight="1" spans="1:5">
      <c r="A10" s="99" t="s">
        <v>2100</v>
      </c>
      <c r="B10" s="100">
        <v>5114</v>
      </c>
      <c r="C10" s="100">
        <v>5427</v>
      </c>
      <c r="D10" s="101">
        <f t="shared" si="1"/>
        <v>0.061</v>
      </c>
      <c r="E10" s="141" t="str">
        <f t="shared" si="0"/>
        <v>是</v>
      </c>
    </row>
    <row r="11" s="133" customFormat="1" ht="36" customHeight="1" spans="1:5">
      <c r="A11" s="102" t="s">
        <v>2097</v>
      </c>
      <c r="B11" s="103">
        <v>5114</v>
      </c>
      <c r="C11" s="107">
        <v>5387</v>
      </c>
      <c r="D11" s="104">
        <f t="shared" si="1"/>
        <v>0.053</v>
      </c>
      <c r="E11" s="141" t="str">
        <f t="shared" si="0"/>
        <v>是</v>
      </c>
    </row>
    <row r="12" s="133" customFormat="1" ht="36" customHeight="1" spans="1:5">
      <c r="A12" s="99" t="s">
        <v>2101</v>
      </c>
      <c r="B12" s="100">
        <v>339</v>
      </c>
      <c r="C12" s="100">
        <v>426</v>
      </c>
      <c r="D12" s="101">
        <f t="shared" si="1"/>
        <v>0.257</v>
      </c>
      <c r="E12" s="141" t="str">
        <f t="shared" si="0"/>
        <v>是</v>
      </c>
    </row>
    <row r="13" s="133" customFormat="1" ht="36" customHeight="1" spans="1:5">
      <c r="A13" s="102" t="s">
        <v>2097</v>
      </c>
      <c r="B13" s="103">
        <v>339</v>
      </c>
      <c r="C13" s="107">
        <v>426</v>
      </c>
      <c r="D13" s="104">
        <f t="shared" si="1"/>
        <v>0.257</v>
      </c>
      <c r="E13" s="141" t="str">
        <f t="shared" si="0"/>
        <v>是</v>
      </c>
    </row>
    <row r="14" s="133" customFormat="1" ht="36" customHeight="1" spans="1:5">
      <c r="A14" s="99" t="s">
        <v>2102</v>
      </c>
      <c r="B14" s="100">
        <v>10016</v>
      </c>
      <c r="C14" s="100">
        <v>11777</v>
      </c>
      <c r="D14" s="101">
        <f t="shared" si="1"/>
        <v>0.176</v>
      </c>
      <c r="E14" s="141" t="str">
        <f t="shared" si="0"/>
        <v>是</v>
      </c>
    </row>
    <row r="15" ht="36" customHeight="1" spans="1:5">
      <c r="A15" s="102" t="s">
        <v>2097</v>
      </c>
      <c r="B15" s="103">
        <v>1000</v>
      </c>
      <c r="C15" s="106">
        <v>10228</v>
      </c>
      <c r="D15" s="104">
        <f t="shared" si="1"/>
        <v>9.228</v>
      </c>
      <c r="E15" s="141" t="str">
        <f t="shared" si="0"/>
        <v>是</v>
      </c>
    </row>
    <row r="16" ht="36" customHeight="1" spans="1:5">
      <c r="A16" s="99" t="s">
        <v>2103</v>
      </c>
      <c r="B16" s="100">
        <v>24045</v>
      </c>
      <c r="C16" s="100">
        <v>24067</v>
      </c>
      <c r="D16" s="101">
        <f t="shared" si="1"/>
        <v>0.001</v>
      </c>
      <c r="E16" s="141" t="str">
        <f t="shared" si="0"/>
        <v>是</v>
      </c>
    </row>
    <row r="17" ht="36" customHeight="1" spans="1:5">
      <c r="A17" s="102" t="s">
        <v>2097</v>
      </c>
      <c r="B17" s="103">
        <v>24045</v>
      </c>
      <c r="C17" s="108">
        <v>24067</v>
      </c>
      <c r="D17" s="104">
        <f t="shared" si="1"/>
        <v>0.001</v>
      </c>
      <c r="E17" s="141" t="str">
        <f t="shared" si="0"/>
        <v>是</v>
      </c>
    </row>
    <row r="18" ht="36" customHeight="1" spans="1:5">
      <c r="A18" s="109" t="s">
        <v>2104</v>
      </c>
      <c r="B18" s="100">
        <f>B4+B6+B8+B10+B12+B14+B16</f>
        <v>71599</v>
      </c>
      <c r="C18" s="100">
        <f>C4+C6+C8+C10+C12+C14+C16</f>
        <v>77259</v>
      </c>
      <c r="D18" s="101">
        <f t="shared" si="1"/>
        <v>0.079</v>
      </c>
      <c r="E18" s="141" t="str">
        <f t="shared" si="0"/>
        <v>是</v>
      </c>
    </row>
    <row r="19" ht="36" customHeight="1" spans="1:5">
      <c r="A19" s="102" t="s">
        <v>2105</v>
      </c>
      <c r="B19" s="103">
        <f>B5+B7+B9+B11+B13+B15+B17</f>
        <v>62297</v>
      </c>
      <c r="C19" s="103">
        <f>C5+C7+C9+C11+C13+C15+C17</f>
        <v>75133</v>
      </c>
      <c r="D19" s="104">
        <f t="shared" si="1"/>
        <v>0.206</v>
      </c>
      <c r="E19" s="141" t="str">
        <f t="shared" si="0"/>
        <v>是</v>
      </c>
    </row>
    <row r="20" ht="36" customHeight="1" spans="1:5">
      <c r="A20" s="110" t="s">
        <v>2106</v>
      </c>
      <c r="B20" s="100"/>
      <c r="C20" s="100"/>
      <c r="D20" s="101"/>
      <c r="E20" s="141" t="str">
        <f t="shared" si="0"/>
        <v>否</v>
      </c>
    </row>
    <row r="21" ht="36" customHeight="1" spans="1:5">
      <c r="A21" s="111" t="s">
        <v>2107</v>
      </c>
      <c r="B21" s="100">
        <v>68420</v>
      </c>
      <c r="C21" s="100">
        <v>41226</v>
      </c>
      <c r="D21" s="101">
        <f t="shared" si="1"/>
        <v>-0.397</v>
      </c>
      <c r="E21" s="141" t="str">
        <f t="shared" si="0"/>
        <v>是</v>
      </c>
    </row>
    <row r="22" ht="36" customHeight="1" spans="1:5">
      <c r="A22" s="109" t="s">
        <v>2108</v>
      </c>
      <c r="B22" s="100">
        <f>B18+B21</f>
        <v>140019</v>
      </c>
      <c r="C22" s="100">
        <f>C18+C21</f>
        <v>118485</v>
      </c>
      <c r="D22" s="101">
        <f t="shared" si="1"/>
        <v>-0.154</v>
      </c>
      <c r="E22" s="141" t="str">
        <f t="shared" si="0"/>
        <v>是</v>
      </c>
    </row>
    <row r="23" spans="2:3">
      <c r="B23" s="142"/>
      <c r="C23" s="142"/>
    </row>
    <row r="24" spans="2:3">
      <c r="B24" s="142"/>
      <c r="C24" s="142"/>
    </row>
    <row r="25" spans="2:3">
      <c r="B25" s="142"/>
      <c r="C25" s="142"/>
    </row>
    <row r="26" spans="2:3">
      <c r="B26" s="142"/>
      <c r="C26" s="142"/>
    </row>
  </sheetData>
  <autoFilter ref="A3:E22">
    <extLst/>
  </autoFilter>
  <mergeCells count="1">
    <mergeCell ref="A1:D1"/>
  </mergeCells>
  <conditionalFormatting sqref="E4:E22">
    <cfRule type="cellIs" dxfId="3"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89" orientation="portrait" horizontalDpi="600"/>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2"/>
  <sheetViews>
    <sheetView showGridLines="0" showZeros="0" view="pageBreakPreview" zoomScaleNormal="100" workbookViewId="0">
      <pane ySplit="3" topLeftCell="A6" activePane="bottomLeft" state="frozen"/>
      <selection/>
      <selection pane="bottomLeft" activeCell="H37" sqref="H37"/>
    </sheetView>
  </sheetViews>
  <sheetFormatPr defaultColWidth="9" defaultRowHeight="14.25" outlineLevelCol="4"/>
  <cols>
    <col min="1" max="1" width="46.1333333333333" style="114" customWidth="1"/>
    <col min="2" max="4" width="20.6333333333333" style="114" customWidth="1"/>
    <col min="5" max="5" width="5" style="114" hidden="1" customWidth="1"/>
    <col min="6" max="16384" width="9" style="114"/>
  </cols>
  <sheetData>
    <row r="1" ht="45" customHeight="1" spans="1:4">
      <c r="A1" s="115" t="s">
        <v>2109</v>
      </c>
      <c r="B1" s="115"/>
      <c r="C1" s="115"/>
      <c r="D1" s="115"/>
    </row>
    <row r="2" ht="20.1" customHeight="1" spans="1:4">
      <c r="A2" s="116"/>
      <c r="B2" s="117"/>
      <c r="C2" s="118"/>
      <c r="D2" s="119" t="s">
        <v>2</v>
      </c>
    </row>
    <row r="3" ht="45" customHeight="1" spans="1:5">
      <c r="A3" s="120" t="s">
        <v>2076</v>
      </c>
      <c r="B3" s="97" t="s">
        <v>5</v>
      </c>
      <c r="C3" s="97" t="s">
        <v>6</v>
      </c>
      <c r="D3" s="97" t="s">
        <v>7</v>
      </c>
      <c r="E3" s="98" t="s">
        <v>8</v>
      </c>
    </row>
    <row r="4" ht="36" customHeight="1" spans="1:5">
      <c r="A4" s="121" t="s">
        <v>2077</v>
      </c>
      <c r="B4" s="122">
        <v>20145</v>
      </c>
      <c r="C4" s="123">
        <v>12513</v>
      </c>
      <c r="D4" s="101">
        <f t="shared" ref="D4:D6" si="0">(C4-B4)/B4</f>
        <v>-0.379</v>
      </c>
      <c r="E4" s="98" t="str">
        <f t="shared" ref="E4:E38" si="1">IF(A4&lt;&gt;"",IF(SUM(B4:C4)&lt;&gt;0,"是","否"),"是")</f>
        <v>是</v>
      </c>
    </row>
    <row r="5" ht="36" customHeight="1" spans="1:5">
      <c r="A5" s="124" t="s">
        <v>2078</v>
      </c>
      <c r="B5" s="125">
        <v>19875</v>
      </c>
      <c r="C5" s="125">
        <v>12253</v>
      </c>
      <c r="D5" s="104">
        <f t="shared" si="0"/>
        <v>-0.383</v>
      </c>
      <c r="E5" s="98" t="str">
        <f t="shared" si="1"/>
        <v>是</v>
      </c>
    </row>
    <row r="6" ht="36" customHeight="1" spans="1:5">
      <c r="A6" s="124" t="s">
        <v>2079</v>
      </c>
      <c r="B6" s="125">
        <v>18</v>
      </c>
      <c r="C6" s="126">
        <v>95</v>
      </c>
      <c r="D6" s="104">
        <f t="shared" si="0"/>
        <v>4.278</v>
      </c>
      <c r="E6" s="98" t="str">
        <f t="shared" si="1"/>
        <v>是</v>
      </c>
    </row>
    <row r="7" s="113" customFormat="1" ht="36" customHeight="1" spans="1:5">
      <c r="A7" s="124" t="s">
        <v>2080</v>
      </c>
      <c r="B7" s="125"/>
      <c r="C7" s="126"/>
      <c r="D7" s="101"/>
      <c r="E7" s="98" t="str">
        <f t="shared" si="1"/>
        <v>否</v>
      </c>
    </row>
    <row r="8" s="113" customFormat="1" ht="36" customHeight="1" spans="1:5">
      <c r="A8" s="121" t="s">
        <v>2081</v>
      </c>
      <c r="B8" s="122">
        <v>13111</v>
      </c>
      <c r="C8" s="122">
        <v>24895</v>
      </c>
      <c r="D8" s="101">
        <f t="shared" ref="D8:D10" si="2">(C8-B8)/B8</f>
        <v>0.899</v>
      </c>
      <c r="E8" s="98" t="str">
        <f t="shared" si="1"/>
        <v>是</v>
      </c>
    </row>
    <row r="9" s="113" customFormat="1" ht="36" customHeight="1" spans="1:5">
      <c r="A9" s="124" t="s">
        <v>2078</v>
      </c>
      <c r="B9" s="125">
        <v>12851</v>
      </c>
      <c r="C9" s="126">
        <v>23046</v>
      </c>
      <c r="D9" s="104">
        <f t="shared" si="2"/>
        <v>0.793</v>
      </c>
      <c r="E9" s="98" t="str">
        <f t="shared" si="1"/>
        <v>是</v>
      </c>
    </row>
    <row r="10" s="113" customFormat="1" ht="36" customHeight="1" spans="1:5">
      <c r="A10" s="124" t="s">
        <v>2079</v>
      </c>
      <c r="B10" s="125">
        <v>96</v>
      </c>
      <c r="C10" s="126">
        <v>90</v>
      </c>
      <c r="D10" s="104">
        <f t="shared" si="2"/>
        <v>-0.063</v>
      </c>
      <c r="E10" s="98" t="str">
        <f t="shared" si="1"/>
        <v>是</v>
      </c>
    </row>
    <row r="11" s="113" customFormat="1" ht="36" customHeight="1" spans="1:5">
      <c r="A11" s="124" t="s">
        <v>2080</v>
      </c>
      <c r="B11" s="125"/>
      <c r="C11" s="126">
        <v>1615</v>
      </c>
      <c r="D11" s="101"/>
      <c r="E11" s="98" t="str">
        <f t="shared" si="1"/>
        <v>是</v>
      </c>
    </row>
    <row r="12" s="113" customFormat="1" ht="36" customHeight="1" spans="1:5">
      <c r="A12" s="121" t="s">
        <v>2082</v>
      </c>
      <c r="B12" s="122">
        <v>662</v>
      </c>
      <c r="C12" s="123">
        <v>626</v>
      </c>
      <c r="D12" s="101">
        <f t="shared" ref="D12:D14" si="3">(C12-B12)/B12</f>
        <v>-0.054</v>
      </c>
      <c r="E12" s="98" t="str">
        <f t="shared" si="1"/>
        <v>是</v>
      </c>
    </row>
    <row r="13" ht="30" customHeight="1" spans="1:5">
      <c r="A13" s="124" t="s">
        <v>2078</v>
      </c>
      <c r="B13" s="125">
        <v>650</v>
      </c>
      <c r="C13" s="126">
        <v>620</v>
      </c>
      <c r="D13" s="104">
        <f t="shared" si="3"/>
        <v>-0.046</v>
      </c>
      <c r="E13" s="98" t="str">
        <f t="shared" si="1"/>
        <v>是</v>
      </c>
    </row>
    <row r="14" ht="30" customHeight="1" spans="1:5">
      <c r="A14" s="124" t="s">
        <v>2079</v>
      </c>
      <c r="B14" s="125">
        <v>1</v>
      </c>
      <c r="C14" s="126">
        <v>1</v>
      </c>
      <c r="D14" s="101">
        <f t="shared" si="3"/>
        <v>0</v>
      </c>
      <c r="E14" s="98" t="str">
        <f t="shared" si="1"/>
        <v>是</v>
      </c>
    </row>
    <row r="15" ht="30" customHeight="1" spans="1:5">
      <c r="A15" s="127" t="s">
        <v>2080</v>
      </c>
      <c r="B15" s="128"/>
      <c r="C15" s="103"/>
      <c r="D15" s="104" t="str">
        <f>IF(B15&gt;0,C15/B15-1,IF(B15&lt;0,-(C15/B15-1),""))</f>
        <v/>
      </c>
      <c r="E15" s="98" t="str">
        <f t="shared" si="1"/>
        <v>否</v>
      </c>
    </row>
    <row r="16" ht="36" customHeight="1" spans="1:5">
      <c r="A16" s="121" t="s">
        <v>2083</v>
      </c>
      <c r="B16" s="122">
        <v>8868</v>
      </c>
      <c r="C16" s="123">
        <v>9959</v>
      </c>
      <c r="D16" s="101">
        <f t="shared" ref="D16:D18" si="4">(C16-B16)/B16</f>
        <v>0.123</v>
      </c>
      <c r="E16" s="98" t="str">
        <f t="shared" si="1"/>
        <v>是</v>
      </c>
    </row>
    <row r="17" ht="36" customHeight="1" spans="1:5">
      <c r="A17" s="124" t="s">
        <v>2078</v>
      </c>
      <c r="B17" s="125">
        <v>8538</v>
      </c>
      <c r="C17" s="128">
        <v>9822</v>
      </c>
      <c r="D17" s="104">
        <f t="shared" si="4"/>
        <v>0.15</v>
      </c>
      <c r="E17" s="98" t="str">
        <f t="shared" si="1"/>
        <v>是</v>
      </c>
    </row>
    <row r="18" ht="36" customHeight="1" spans="1:5">
      <c r="A18" s="124" t="s">
        <v>2079</v>
      </c>
      <c r="B18" s="125">
        <v>281</v>
      </c>
      <c r="C18" s="128">
        <v>73</v>
      </c>
      <c r="D18" s="104">
        <f t="shared" si="4"/>
        <v>-0.74</v>
      </c>
      <c r="E18" s="98" t="str">
        <f t="shared" si="1"/>
        <v>是</v>
      </c>
    </row>
    <row r="19" ht="36" customHeight="1" spans="1:5">
      <c r="A19" s="124" t="s">
        <v>2080</v>
      </c>
      <c r="B19" s="125"/>
      <c r="C19" s="128"/>
      <c r="D19" s="101"/>
      <c r="E19" s="98" t="str">
        <f t="shared" si="1"/>
        <v>否</v>
      </c>
    </row>
    <row r="20" ht="36" customHeight="1" spans="1:5">
      <c r="A20" s="121" t="s">
        <v>2084</v>
      </c>
      <c r="B20" s="122"/>
      <c r="C20" s="123"/>
      <c r="D20" s="101"/>
      <c r="E20" s="98" t="str">
        <f t="shared" si="1"/>
        <v>否</v>
      </c>
    </row>
    <row r="21" ht="36" customHeight="1" spans="1:5">
      <c r="A21" s="124" t="s">
        <v>2078</v>
      </c>
      <c r="B21" s="125"/>
      <c r="C21" s="123"/>
      <c r="D21" s="101"/>
      <c r="E21" s="98" t="str">
        <f t="shared" si="1"/>
        <v>否</v>
      </c>
    </row>
    <row r="22" ht="36" customHeight="1" spans="1:5">
      <c r="A22" s="124" t="s">
        <v>2079</v>
      </c>
      <c r="B22" s="125"/>
      <c r="C22" s="125"/>
      <c r="D22" s="101"/>
      <c r="E22" s="98" t="str">
        <f t="shared" si="1"/>
        <v>否</v>
      </c>
    </row>
    <row r="23" ht="36" hidden="1" customHeight="1" spans="1:5">
      <c r="A23" s="124" t="s">
        <v>2080</v>
      </c>
      <c r="B23" s="125"/>
      <c r="C23" s="126"/>
      <c r="D23" s="101"/>
      <c r="E23" s="98" t="str">
        <f t="shared" si="1"/>
        <v>否</v>
      </c>
    </row>
    <row r="24" ht="36" hidden="1" customHeight="1" spans="1:5">
      <c r="A24" s="121" t="s">
        <v>2085</v>
      </c>
      <c r="B24" s="129">
        <v>6081</v>
      </c>
      <c r="C24" s="123">
        <v>6154</v>
      </c>
      <c r="D24" s="101">
        <f t="shared" ref="D24:D36" si="5">(C24-B24)/B24</f>
        <v>0.012</v>
      </c>
      <c r="E24" s="98" t="str">
        <f t="shared" si="1"/>
        <v>是</v>
      </c>
    </row>
    <row r="25" ht="36" hidden="1" customHeight="1" spans="1:5">
      <c r="A25" s="124" t="s">
        <v>2078</v>
      </c>
      <c r="B25" s="125">
        <v>3403</v>
      </c>
      <c r="C25" s="130">
        <v>5404</v>
      </c>
      <c r="D25" s="104">
        <f t="shared" si="5"/>
        <v>0.588</v>
      </c>
      <c r="E25" s="98" t="str">
        <f t="shared" si="1"/>
        <v>是</v>
      </c>
    </row>
    <row r="26" ht="36" hidden="1" customHeight="1" spans="1:5">
      <c r="A26" s="124" t="s">
        <v>2079</v>
      </c>
      <c r="B26" s="125">
        <v>828</v>
      </c>
      <c r="C26" s="125">
        <v>5</v>
      </c>
      <c r="D26" s="104">
        <f t="shared" si="5"/>
        <v>-0.994</v>
      </c>
      <c r="E26" s="98" t="str">
        <f t="shared" si="1"/>
        <v>是</v>
      </c>
    </row>
    <row r="27" ht="36" hidden="1" customHeight="1" spans="1:5">
      <c r="A27" s="124" t="s">
        <v>2080</v>
      </c>
      <c r="B27" s="125">
        <v>1732</v>
      </c>
      <c r="C27" s="125">
        <v>704</v>
      </c>
      <c r="D27" s="104">
        <f t="shared" si="5"/>
        <v>-0.594</v>
      </c>
      <c r="E27" s="98" t="str">
        <f t="shared" si="1"/>
        <v>是</v>
      </c>
    </row>
    <row r="28" ht="36" customHeight="1" spans="1:5">
      <c r="A28" s="121" t="s">
        <v>2086</v>
      </c>
      <c r="B28" s="122">
        <v>13259</v>
      </c>
      <c r="C28" s="123">
        <v>15207</v>
      </c>
      <c r="D28" s="101">
        <f t="shared" si="5"/>
        <v>0.147</v>
      </c>
      <c r="E28" s="98" t="str">
        <f t="shared" si="1"/>
        <v>是</v>
      </c>
    </row>
    <row r="29" ht="36" customHeight="1" spans="1:5">
      <c r="A29" s="124" t="s">
        <v>2078</v>
      </c>
      <c r="B29" s="125">
        <v>11928</v>
      </c>
      <c r="C29" s="130">
        <v>13725</v>
      </c>
      <c r="D29" s="104">
        <f t="shared" si="5"/>
        <v>0.151</v>
      </c>
      <c r="E29" s="98" t="str">
        <f t="shared" si="1"/>
        <v>是</v>
      </c>
    </row>
    <row r="30" ht="36" customHeight="1" spans="1:5">
      <c r="A30" s="124" t="s">
        <v>2079</v>
      </c>
      <c r="B30" s="125">
        <v>22</v>
      </c>
      <c r="C30" s="130">
        <v>15</v>
      </c>
      <c r="D30" s="104">
        <f t="shared" si="5"/>
        <v>-0.318</v>
      </c>
      <c r="E30" s="98" t="str">
        <f t="shared" si="1"/>
        <v>是</v>
      </c>
    </row>
    <row r="31" ht="36" customHeight="1" spans="1:5">
      <c r="A31" s="124" t="s">
        <v>2080</v>
      </c>
      <c r="B31" s="125">
        <v>588</v>
      </c>
      <c r="C31" s="130">
        <v>618</v>
      </c>
      <c r="D31" s="104">
        <f t="shared" si="5"/>
        <v>0.051</v>
      </c>
      <c r="E31" s="98" t="str">
        <f t="shared" si="1"/>
        <v>是</v>
      </c>
    </row>
    <row r="32" ht="36" customHeight="1" spans="1:5">
      <c r="A32" s="109" t="s">
        <v>2087</v>
      </c>
      <c r="B32" s="129">
        <f t="shared" ref="B32:B34" si="6">B4+B8+B12+B16+B20+B24+B28</f>
        <v>62126</v>
      </c>
      <c r="C32" s="129">
        <f t="shared" ref="C32:C34" si="7">C4+C8+C12+C16+C20+C24+C28</f>
        <v>69354</v>
      </c>
      <c r="D32" s="101">
        <f t="shared" si="5"/>
        <v>0.116</v>
      </c>
      <c r="E32" s="98" t="str">
        <f t="shared" si="1"/>
        <v>是</v>
      </c>
    </row>
    <row r="33" ht="36" customHeight="1" spans="1:5">
      <c r="A33" s="124" t="s">
        <v>2088</v>
      </c>
      <c r="B33" s="125">
        <f t="shared" si="6"/>
        <v>57245</v>
      </c>
      <c r="C33" s="125">
        <f t="shared" si="7"/>
        <v>64870</v>
      </c>
      <c r="D33" s="104">
        <f t="shared" si="5"/>
        <v>0.133</v>
      </c>
      <c r="E33" s="98" t="str">
        <f t="shared" si="1"/>
        <v>是</v>
      </c>
    </row>
    <row r="34" ht="36" customHeight="1" spans="1:5">
      <c r="A34" s="124" t="s">
        <v>2089</v>
      </c>
      <c r="B34" s="125">
        <f t="shared" si="6"/>
        <v>1246</v>
      </c>
      <c r="C34" s="125">
        <f t="shared" si="7"/>
        <v>279</v>
      </c>
      <c r="D34" s="104">
        <f t="shared" si="5"/>
        <v>-0.776</v>
      </c>
      <c r="E34" s="98" t="str">
        <f t="shared" si="1"/>
        <v>是</v>
      </c>
    </row>
    <row r="35" ht="36" customHeight="1" spans="1:5">
      <c r="A35" s="124" t="s">
        <v>2090</v>
      </c>
      <c r="B35" s="125">
        <f>B31+B27+B23+B19+B11+B7</f>
        <v>2320</v>
      </c>
      <c r="C35" s="125">
        <f>C31+C27+C23+C19+C11+C7</f>
        <v>2937</v>
      </c>
      <c r="D35" s="104">
        <f t="shared" si="5"/>
        <v>0.266</v>
      </c>
      <c r="E35" s="98" t="str">
        <f t="shared" si="1"/>
        <v>是</v>
      </c>
    </row>
    <row r="36" ht="36" customHeight="1" spans="1:5">
      <c r="A36" s="111" t="s">
        <v>2091</v>
      </c>
      <c r="B36" s="122">
        <v>46887</v>
      </c>
      <c r="C36" s="122">
        <v>59854</v>
      </c>
      <c r="D36" s="101">
        <f t="shared" si="5"/>
        <v>0.277</v>
      </c>
      <c r="E36" s="98" t="str">
        <f t="shared" si="1"/>
        <v>是</v>
      </c>
    </row>
    <row r="37" ht="36" customHeight="1" spans="1:5">
      <c r="A37" s="131" t="s">
        <v>2092</v>
      </c>
      <c r="B37" s="122"/>
      <c r="C37" s="123"/>
      <c r="D37" s="101"/>
      <c r="E37" s="98" t="str">
        <f t="shared" si="1"/>
        <v>否</v>
      </c>
    </row>
    <row r="38" ht="36" customHeight="1" spans="1:5">
      <c r="A38" s="109" t="s">
        <v>2093</v>
      </c>
      <c r="B38" s="122">
        <f>B32+B36</f>
        <v>109013</v>
      </c>
      <c r="C38" s="122">
        <f>C32+C36</f>
        <v>129208</v>
      </c>
      <c r="D38" s="101">
        <f>(C38-B38)/B38</f>
        <v>0.185</v>
      </c>
      <c r="E38" s="98" t="str">
        <f t="shared" si="1"/>
        <v>是</v>
      </c>
    </row>
    <row r="39" spans="2:3">
      <c r="B39" s="132"/>
      <c r="C39" s="132"/>
    </row>
    <row r="40" spans="2:3">
      <c r="B40" s="132"/>
      <c r="C40" s="132"/>
    </row>
    <row r="41" spans="2:3">
      <c r="B41" s="132"/>
      <c r="C41" s="132"/>
    </row>
    <row r="42" spans="2:3">
      <c r="B42" s="132"/>
      <c r="C42" s="132"/>
    </row>
  </sheetData>
  <autoFilter ref="A3:E38">
    <filterColumn colId="4">
      <customFilters>
        <customFilter operator="equal" val="是"/>
      </customFilters>
    </filterColumn>
    <extLst/>
  </autoFilter>
  <mergeCells count="1">
    <mergeCell ref="A1:D1"/>
  </mergeCells>
  <conditionalFormatting sqref="D36">
    <cfRule type="cellIs" dxfId="3" priority="1" stopIfTrue="1" operator="lessThanOrEqual">
      <formula>-1</formula>
    </cfRule>
  </conditionalFormatting>
  <conditionalFormatting sqref="E28:E32">
    <cfRule type="cellIs" dxfId="5" priority="5" stopIfTrue="1" operator="lessThan">
      <formula>0</formula>
    </cfRule>
  </conditionalFormatting>
  <conditionalFormatting sqref="D5:D11 C6:C7 C9:C11">
    <cfRule type="cellIs" dxfId="3" priority="4" stopIfTrue="1" operator="lessThanOrEqual">
      <formula>-1</formula>
    </cfRule>
  </conditionalFormatting>
  <conditionalFormatting sqref="D12:D14 C13:C14">
    <cfRule type="cellIs" dxfId="3" priority="3" stopIfTrue="1" operator="lessThanOrEqual">
      <formula>-1</formula>
    </cfRule>
  </conditionalFormatting>
  <conditionalFormatting sqref="D16:D22 D37:D38 C25 C29:C31 D24:D31 C23 C17:C19">
    <cfRule type="cellIs" dxfId="3" priority="2"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76"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6"/>
  <sheetViews>
    <sheetView showGridLines="0" showZeros="0" view="pageBreakPreview" zoomScaleNormal="100" topLeftCell="A6" workbookViewId="0">
      <selection activeCell="G22" sqref="G22"/>
    </sheetView>
  </sheetViews>
  <sheetFormatPr defaultColWidth="9" defaultRowHeight="14.25" outlineLevelCol="5"/>
  <cols>
    <col min="1" max="1" width="50.75" style="89" customWidth="1"/>
    <col min="2" max="3" width="20.6333333333333" style="90" customWidth="1"/>
    <col min="4" max="4" width="20.6333333333333" style="89" customWidth="1"/>
    <col min="5" max="5" width="5.13333333333333" style="89" hidden="1" customWidth="1"/>
    <col min="6" max="7" width="12.6333333333333" style="89"/>
    <col min="8" max="246" width="9" style="89"/>
    <col min="247" max="247" width="41.6333333333333" style="89" customWidth="1"/>
    <col min="248" max="249" width="14.5" style="89" customWidth="1"/>
    <col min="250" max="250" width="13.8833333333333" style="89" customWidth="1"/>
    <col min="251" max="253" width="9" style="89"/>
    <col min="254" max="255" width="10.5" style="89" customWidth="1"/>
    <col min="256" max="502" width="9" style="89"/>
    <col min="503" max="503" width="41.6333333333333" style="89" customWidth="1"/>
    <col min="504" max="505" width="14.5" style="89" customWidth="1"/>
    <col min="506" max="506" width="13.8833333333333" style="89" customWidth="1"/>
    <col min="507" max="509" width="9" style="89"/>
    <col min="510" max="511" width="10.5" style="89" customWidth="1"/>
    <col min="512" max="758" width="9" style="89"/>
    <col min="759" max="759" width="41.6333333333333" style="89" customWidth="1"/>
    <col min="760" max="761" width="14.5" style="89" customWidth="1"/>
    <col min="762" max="762" width="13.8833333333333" style="89" customWidth="1"/>
    <col min="763" max="765" width="9" style="89"/>
    <col min="766" max="767" width="10.5" style="89" customWidth="1"/>
    <col min="768" max="1014" width="9" style="89"/>
    <col min="1015" max="1015" width="41.6333333333333" style="89" customWidth="1"/>
    <col min="1016" max="1017" width="14.5" style="89" customWidth="1"/>
    <col min="1018" max="1018" width="13.8833333333333" style="89" customWidth="1"/>
    <col min="1019" max="1021" width="9" style="89"/>
    <col min="1022" max="1023" width="10.5" style="89" customWidth="1"/>
    <col min="1024" max="1270" width="9" style="89"/>
    <col min="1271" max="1271" width="41.6333333333333" style="89" customWidth="1"/>
    <col min="1272" max="1273" width="14.5" style="89" customWidth="1"/>
    <col min="1274" max="1274" width="13.8833333333333" style="89" customWidth="1"/>
    <col min="1275" max="1277" width="9" style="89"/>
    <col min="1278" max="1279" width="10.5" style="89" customWidth="1"/>
    <col min="1280" max="1526" width="9" style="89"/>
    <col min="1527" max="1527" width="41.6333333333333" style="89" customWidth="1"/>
    <col min="1528" max="1529" width="14.5" style="89" customWidth="1"/>
    <col min="1530" max="1530" width="13.8833333333333" style="89" customWidth="1"/>
    <col min="1531" max="1533" width="9" style="89"/>
    <col min="1534" max="1535" width="10.5" style="89" customWidth="1"/>
    <col min="1536" max="1782" width="9" style="89"/>
    <col min="1783" max="1783" width="41.6333333333333" style="89" customWidth="1"/>
    <col min="1784" max="1785" width="14.5" style="89" customWidth="1"/>
    <col min="1786" max="1786" width="13.8833333333333" style="89" customWidth="1"/>
    <col min="1787" max="1789" width="9" style="89"/>
    <col min="1790" max="1791" width="10.5" style="89" customWidth="1"/>
    <col min="1792" max="2038" width="9" style="89"/>
    <col min="2039" max="2039" width="41.6333333333333" style="89" customWidth="1"/>
    <col min="2040" max="2041" width="14.5" style="89" customWidth="1"/>
    <col min="2042" max="2042" width="13.8833333333333" style="89" customWidth="1"/>
    <col min="2043" max="2045" width="9" style="89"/>
    <col min="2046" max="2047" width="10.5" style="89" customWidth="1"/>
    <col min="2048" max="2294" width="9" style="89"/>
    <col min="2295" max="2295" width="41.6333333333333" style="89" customWidth="1"/>
    <col min="2296" max="2297" width="14.5" style="89" customWidth="1"/>
    <col min="2298" max="2298" width="13.8833333333333" style="89" customWidth="1"/>
    <col min="2299" max="2301" width="9" style="89"/>
    <col min="2302" max="2303" width="10.5" style="89" customWidth="1"/>
    <col min="2304" max="2550" width="9" style="89"/>
    <col min="2551" max="2551" width="41.6333333333333" style="89" customWidth="1"/>
    <col min="2552" max="2553" width="14.5" style="89" customWidth="1"/>
    <col min="2554" max="2554" width="13.8833333333333" style="89" customWidth="1"/>
    <col min="2555" max="2557" width="9" style="89"/>
    <col min="2558" max="2559" width="10.5" style="89" customWidth="1"/>
    <col min="2560" max="2806" width="9" style="89"/>
    <col min="2807" max="2807" width="41.6333333333333" style="89" customWidth="1"/>
    <col min="2808" max="2809" width="14.5" style="89" customWidth="1"/>
    <col min="2810" max="2810" width="13.8833333333333" style="89" customWidth="1"/>
    <col min="2811" max="2813" width="9" style="89"/>
    <col min="2814" max="2815" width="10.5" style="89" customWidth="1"/>
    <col min="2816" max="3062" width="9" style="89"/>
    <col min="3063" max="3063" width="41.6333333333333" style="89" customWidth="1"/>
    <col min="3064" max="3065" width="14.5" style="89" customWidth="1"/>
    <col min="3066" max="3066" width="13.8833333333333" style="89" customWidth="1"/>
    <col min="3067" max="3069" width="9" style="89"/>
    <col min="3070" max="3071" width="10.5" style="89" customWidth="1"/>
    <col min="3072" max="3318" width="9" style="89"/>
    <col min="3319" max="3319" width="41.6333333333333" style="89" customWidth="1"/>
    <col min="3320" max="3321" width="14.5" style="89" customWidth="1"/>
    <col min="3322" max="3322" width="13.8833333333333" style="89" customWidth="1"/>
    <col min="3323" max="3325" width="9" style="89"/>
    <col min="3326" max="3327" width="10.5" style="89" customWidth="1"/>
    <col min="3328" max="3574" width="9" style="89"/>
    <col min="3575" max="3575" width="41.6333333333333" style="89" customWidth="1"/>
    <col min="3576" max="3577" width="14.5" style="89" customWidth="1"/>
    <col min="3578" max="3578" width="13.8833333333333" style="89" customWidth="1"/>
    <col min="3579" max="3581" width="9" style="89"/>
    <col min="3582" max="3583" width="10.5" style="89" customWidth="1"/>
    <col min="3584" max="3830" width="9" style="89"/>
    <col min="3831" max="3831" width="41.6333333333333" style="89" customWidth="1"/>
    <col min="3832" max="3833" width="14.5" style="89" customWidth="1"/>
    <col min="3834" max="3834" width="13.8833333333333" style="89" customWidth="1"/>
    <col min="3835" max="3837" width="9" style="89"/>
    <col min="3838" max="3839" width="10.5" style="89" customWidth="1"/>
    <col min="3840" max="4086" width="9" style="89"/>
    <col min="4087" max="4087" width="41.6333333333333" style="89" customWidth="1"/>
    <col min="4088" max="4089" width="14.5" style="89" customWidth="1"/>
    <col min="4090" max="4090" width="13.8833333333333" style="89" customWidth="1"/>
    <col min="4091" max="4093" width="9" style="89"/>
    <col min="4094" max="4095" width="10.5" style="89" customWidth="1"/>
    <col min="4096" max="4342" width="9" style="89"/>
    <col min="4343" max="4343" width="41.6333333333333" style="89" customWidth="1"/>
    <col min="4344" max="4345" width="14.5" style="89" customWidth="1"/>
    <col min="4346" max="4346" width="13.8833333333333" style="89" customWidth="1"/>
    <col min="4347" max="4349" width="9" style="89"/>
    <col min="4350" max="4351" width="10.5" style="89" customWidth="1"/>
    <col min="4352" max="4598" width="9" style="89"/>
    <col min="4599" max="4599" width="41.6333333333333" style="89" customWidth="1"/>
    <col min="4600" max="4601" width="14.5" style="89" customWidth="1"/>
    <col min="4602" max="4602" width="13.8833333333333" style="89" customWidth="1"/>
    <col min="4603" max="4605" width="9" style="89"/>
    <col min="4606" max="4607" width="10.5" style="89" customWidth="1"/>
    <col min="4608" max="4854" width="9" style="89"/>
    <col min="4855" max="4855" width="41.6333333333333" style="89" customWidth="1"/>
    <col min="4856" max="4857" width="14.5" style="89" customWidth="1"/>
    <col min="4858" max="4858" width="13.8833333333333" style="89" customWidth="1"/>
    <col min="4859" max="4861" width="9" style="89"/>
    <col min="4862" max="4863" width="10.5" style="89" customWidth="1"/>
    <col min="4864" max="5110" width="9" style="89"/>
    <col min="5111" max="5111" width="41.6333333333333" style="89" customWidth="1"/>
    <col min="5112" max="5113" width="14.5" style="89" customWidth="1"/>
    <col min="5114" max="5114" width="13.8833333333333" style="89" customWidth="1"/>
    <col min="5115" max="5117" width="9" style="89"/>
    <col min="5118" max="5119" width="10.5" style="89" customWidth="1"/>
    <col min="5120" max="5366" width="9" style="89"/>
    <col min="5367" max="5367" width="41.6333333333333" style="89" customWidth="1"/>
    <col min="5368" max="5369" width="14.5" style="89" customWidth="1"/>
    <col min="5370" max="5370" width="13.8833333333333" style="89" customWidth="1"/>
    <col min="5371" max="5373" width="9" style="89"/>
    <col min="5374" max="5375" width="10.5" style="89" customWidth="1"/>
    <col min="5376" max="5622" width="9" style="89"/>
    <col min="5623" max="5623" width="41.6333333333333" style="89" customWidth="1"/>
    <col min="5624" max="5625" width="14.5" style="89" customWidth="1"/>
    <col min="5626" max="5626" width="13.8833333333333" style="89" customWidth="1"/>
    <col min="5627" max="5629" width="9" style="89"/>
    <col min="5630" max="5631" width="10.5" style="89" customWidth="1"/>
    <col min="5632" max="5878" width="9" style="89"/>
    <col min="5879" max="5879" width="41.6333333333333" style="89" customWidth="1"/>
    <col min="5880" max="5881" width="14.5" style="89" customWidth="1"/>
    <col min="5882" max="5882" width="13.8833333333333" style="89" customWidth="1"/>
    <col min="5883" max="5885" width="9" style="89"/>
    <col min="5886" max="5887" width="10.5" style="89" customWidth="1"/>
    <col min="5888" max="6134" width="9" style="89"/>
    <col min="6135" max="6135" width="41.6333333333333" style="89" customWidth="1"/>
    <col min="6136" max="6137" width="14.5" style="89" customWidth="1"/>
    <col min="6138" max="6138" width="13.8833333333333" style="89" customWidth="1"/>
    <col min="6139" max="6141" width="9" style="89"/>
    <col min="6142" max="6143" width="10.5" style="89" customWidth="1"/>
    <col min="6144" max="6390" width="9" style="89"/>
    <col min="6391" max="6391" width="41.6333333333333" style="89" customWidth="1"/>
    <col min="6392" max="6393" width="14.5" style="89" customWidth="1"/>
    <col min="6394" max="6394" width="13.8833333333333" style="89" customWidth="1"/>
    <col min="6395" max="6397" width="9" style="89"/>
    <col min="6398" max="6399" width="10.5" style="89" customWidth="1"/>
    <col min="6400" max="6646" width="9" style="89"/>
    <col min="6647" max="6647" width="41.6333333333333" style="89" customWidth="1"/>
    <col min="6648" max="6649" width="14.5" style="89" customWidth="1"/>
    <col min="6650" max="6650" width="13.8833333333333" style="89" customWidth="1"/>
    <col min="6651" max="6653" width="9" style="89"/>
    <col min="6654" max="6655" width="10.5" style="89" customWidth="1"/>
    <col min="6656" max="6902" width="9" style="89"/>
    <col min="6903" max="6903" width="41.6333333333333" style="89" customWidth="1"/>
    <col min="6904" max="6905" width="14.5" style="89" customWidth="1"/>
    <col min="6906" max="6906" width="13.8833333333333" style="89" customWidth="1"/>
    <col min="6907" max="6909" width="9" style="89"/>
    <col min="6910" max="6911" width="10.5" style="89" customWidth="1"/>
    <col min="6912" max="7158" width="9" style="89"/>
    <col min="7159" max="7159" width="41.6333333333333" style="89" customWidth="1"/>
    <col min="7160" max="7161" width="14.5" style="89" customWidth="1"/>
    <col min="7162" max="7162" width="13.8833333333333" style="89" customWidth="1"/>
    <col min="7163" max="7165" width="9" style="89"/>
    <col min="7166" max="7167" width="10.5" style="89" customWidth="1"/>
    <col min="7168" max="7414" width="9" style="89"/>
    <col min="7415" max="7415" width="41.6333333333333" style="89" customWidth="1"/>
    <col min="7416" max="7417" width="14.5" style="89" customWidth="1"/>
    <col min="7418" max="7418" width="13.8833333333333" style="89" customWidth="1"/>
    <col min="7419" max="7421" width="9" style="89"/>
    <col min="7422" max="7423" width="10.5" style="89" customWidth="1"/>
    <col min="7424" max="7670" width="9" style="89"/>
    <col min="7671" max="7671" width="41.6333333333333" style="89" customWidth="1"/>
    <col min="7672" max="7673" width="14.5" style="89" customWidth="1"/>
    <col min="7674" max="7674" width="13.8833333333333" style="89" customWidth="1"/>
    <col min="7675" max="7677" width="9" style="89"/>
    <col min="7678" max="7679" width="10.5" style="89" customWidth="1"/>
    <col min="7680" max="7926" width="9" style="89"/>
    <col min="7927" max="7927" width="41.6333333333333" style="89" customWidth="1"/>
    <col min="7928" max="7929" width="14.5" style="89" customWidth="1"/>
    <col min="7930" max="7930" width="13.8833333333333" style="89" customWidth="1"/>
    <col min="7931" max="7933" width="9" style="89"/>
    <col min="7934" max="7935" width="10.5" style="89" customWidth="1"/>
    <col min="7936" max="8182" width="9" style="89"/>
    <col min="8183" max="8183" width="41.6333333333333" style="89" customWidth="1"/>
    <col min="8184" max="8185" width="14.5" style="89" customWidth="1"/>
    <col min="8186" max="8186" width="13.8833333333333" style="89" customWidth="1"/>
    <col min="8187" max="8189" width="9" style="89"/>
    <col min="8190" max="8191" width="10.5" style="89" customWidth="1"/>
    <col min="8192" max="8438" width="9" style="89"/>
    <col min="8439" max="8439" width="41.6333333333333" style="89" customWidth="1"/>
    <col min="8440" max="8441" width="14.5" style="89" customWidth="1"/>
    <col min="8442" max="8442" width="13.8833333333333" style="89" customWidth="1"/>
    <col min="8443" max="8445" width="9" style="89"/>
    <col min="8446" max="8447" width="10.5" style="89" customWidth="1"/>
    <col min="8448" max="8694" width="9" style="89"/>
    <col min="8695" max="8695" width="41.6333333333333" style="89" customWidth="1"/>
    <col min="8696" max="8697" width="14.5" style="89" customWidth="1"/>
    <col min="8698" max="8698" width="13.8833333333333" style="89" customWidth="1"/>
    <col min="8699" max="8701" width="9" style="89"/>
    <col min="8702" max="8703" width="10.5" style="89" customWidth="1"/>
    <col min="8704" max="8950" width="9" style="89"/>
    <col min="8951" max="8951" width="41.6333333333333" style="89" customWidth="1"/>
    <col min="8952" max="8953" width="14.5" style="89" customWidth="1"/>
    <col min="8954" max="8954" width="13.8833333333333" style="89" customWidth="1"/>
    <col min="8955" max="8957" width="9" style="89"/>
    <col min="8958" max="8959" width="10.5" style="89" customWidth="1"/>
    <col min="8960" max="9206" width="9" style="89"/>
    <col min="9207" max="9207" width="41.6333333333333" style="89" customWidth="1"/>
    <col min="9208" max="9209" width="14.5" style="89" customWidth="1"/>
    <col min="9210" max="9210" width="13.8833333333333" style="89" customWidth="1"/>
    <col min="9211" max="9213" width="9" style="89"/>
    <col min="9214" max="9215" width="10.5" style="89" customWidth="1"/>
    <col min="9216" max="9462" width="9" style="89"/>
    <col min="9463" max="9463" width="41.6333333333333" style="89" customWidth="1"/>
    <col min="9464" max="9465" width="14.5" style="89" customWidth="1"/>
    <col min="9466" max="9466" width="13.8833333333333" style="89" customWidth="1"/>
    <col min="9467" max="9469" width="9" style="89"/>
    <col min="9470" max="9471" width="10.5" style="89" customWidth="1"/>
    <col min="9472" max="9718" width="9" style="89"/>
    <col min="9719" max="9719" width="41.6333333333333" style="89" customWidth="1"/>
    <col min="9720" max="9721" width="14.5" style="89" customWidth="1"/>
    <col min="9722" max="9722" width="13.8833333333333" style="89" customWidth="1"/>
    <col min="9723" max="9725" width="9" style="89"/>
    <col min="9726" max="9727" width="10.5" style="89" customWidth="1"/>
    <col min="9728" max="9974" width="9" style="89"/>
    <col min="9975" max="9975" width="41.6333333333333" style="89" customWidth="1"/>
    <col min="9976" max="9977" width="14.5" style="89" customWidth="1"/>
    <col min="9978" max="9978" width="13.8833333333333" style="89" customWidth="1"/>
    <col min="9979" max="9981" width="9" style="89"/>
    <col min="9982" max="9983" width="10.5" style="89" customWidth="1"/>
    <col min="9984" max="10230" width="9" style="89"/>
    <col min="10231" max="10231" width="41.6333333333333" style="89" customWidth="1"/>
    <col min="10232" max="10233" width="14.5" style="89" customWidth="1"/>
    <col min="10234" max="10234" width="13.8833333333333" style="89" customWidth="1"/>
    <col min="10235" max="10237" width="9" style="89"/>
    <col min="10238" max="10239" width="10.5" style="89" customWidth="1"/>
    <col min="10240" max="10486" width="9" style="89"/>
    <col min="10487" max="10487" width="41.6333333333333" style="89" customWidth="1"/>
    <col min="10488" max="10489" width="14.5" style="89" customWidth="1"/>
    <col min="10490" max="10490" width="13.8833333333333" style="89" customWidth="1"/>
    <col min="10491" max="10493" width="9" style="89"/>
    <col min="10494" max="10495" width="10.5" style="89" customWidth="1"/>
    <col min="10496" max="10742" width="9" style="89"/>
    <col min="10743" max="10743" width="41.6333333333333" style="89" customWidth="1"/>
    <col min="10744" max="10745" width="14.5" style="89" customWidth="1"/>
    <col min="10746" max="10746" width="13.8833333333333" style="89" customWidth="1"/>
    <col min="10747" max="10749" width="9" style="89"/>
    <col min="10750" max="10751" width="10.5" style="89" customWidth="1"/>
    <col min="10752" max="10998" width="9" style="89"/>
    <col min="10999" max="10999" width="41.6333333333333" style="89" customWidth="1"/>
    <col min="11000" max="11001" width="14.5" style="89" customWidth="1"/>
    <col min="11002" max="11002" width="13.8833333333333" style="89" customWidth="1"/>
    <col min="11003" max="11005" width="9" style="89"/>
    <col min="11006" max="11007" width="10.5" style="89" customWidth="1"/>
    <col min="11008" max="11254" width="9" style="89"/>
    <col min="11255" max="11255" width="41.6333333333333" style="89" customWidth="1"/>
    <col min="11256" max="11257" width="14.5" style="89" customWidth="1"/>
    <col min="11258" max="11258" width="13.8833333333333" style="89" customWidth="1"/>
    <col min="11259" max="11261" width="9" style="89"/>
    <col min="11262" max="11263" width="10.5" style="89" customWidth="1"/>
    <col min="11264" max="11510" width="9" style="89"/>
    <col min="11511" max="11511" width="41.6333333333333" style="89" customWidth="1"/>
    <col min="11512" max="11513" width="14.5" style="89" customWidth="1"/>
    <col min="11514" max="11514" width="13.8833333333333" style="89" customWidth="1"/>
    <col min="11515" max="11517" width="9" style="89"/>
    <col min="11518" max="11519" width="10.5" style="89" customWidth="1"/>
    <col min="11520" max="11766" width="9" style="89"/>
    <col min="11767" max="11767" width="41.6333333333333" style="89" customWidth="1"/>
    <col min="11768" max="11769" width="14.5" style="89" customWidth="1"/>
    <col min="11770" max="11770" width="13.8833333333333" style="89" customWidth="1"/>
    <col min="11771" max="11773" width="9" style="89"/>
    <col min="11774" max="11775" width="10.5" style="89" customWidth="1"/>
    <col min="11776" max="12022" width="9" style="89"/>
    <col min="12023" max="12023" width="41.6333333333333" style="89" customWidth="1"/>
    <col min="12024" max="12025" width="14.5" style="89" customWidth="1"/>
    <col min="12026" max="12026" width="13.8833333333333" style="89" customWidth="1"/>
    <col min="12027" max="12029" width="9" style="89"/>
    <col min="12030" max="12031" width="10.5" style="89" customWidth="1"/>
    <col min="12032" max="12278" width="9" style="89"/>
    <col min="12279" max="12279" width="41.6333333333333" style="89" customWidth="1"/>
    <col min="12280" max="12281" width="14.5" style="89" customWidth="1"/>
    <col min="12282" max="12282" width="13.8833333333333" style="89" customWidth="1"/>
    <col min="12283" max="12285" width="9" style="89"/>
    <col min="12286" max="12287" width="10.5" style="89" customWidth="1"/>
    <col min="12288" max="12534" width="9" style="89"/>
    <col min="12535" max="12535" width="41.6333333333333" style="89" customWidth="1"/>
    <col min="12536" max="12537" width="14.5" style="89" customWidth="1"/>
    <col min="12538" max="12538" width="13.8833333333333" style="89" customWidth="1"/>
    <col min="12539" max="12541" width="9" style="89"/>
    <col min="12542" max="12543" width="10.5" style="89" customWidth="1"/>
    <col min="12544" max="12790" width="9" style="89"/>
    <col min="12791" max="12791" width="41.6333333333333" style="89" customWidth="1"/>
    <col min="12792" max="12793" width="14.5" style="89" customWidth="1"/>
    <col min="12794" max="12794" width="13.8833333333333" style="89" customWidth="1"/>
    <col min="12795" max="12797" width="9" style="89"/>
    <col min="12798" max="12799" width="10.5" style="89" customWidth="1"/>
    <col min="12800" max="13046" width="9" style="89"/>
    <col min="13047" max="13047" width="41.6333333333333" style="89" customWidth="1"/>
    <col min="13048" max="13049" width="14.5" style="89" customWidth="1"/>
    <col min="13050" max="13050" width="13.8833333333333" style="89" customWidth="1"/>
    <col min="13051" max="13053" width="9" style="89"/>
    <col min="13054" max="13055" width="10.5" style="89" customWidth="1"/>
    <col min="13056" max="13302" width="9" style="89"/>
    <col min="13303" max="13303" width="41.6333333333333" style="89" customWidth="1"/>
    <col min="13304" max="13305" width="14.5" style="89" customWidth="1"/>
    <col min="13306" max="13306" width="13.8833333333333" style="89" customWidth="1"/>
    <col min="13307" max="13309" width="9" style="89"/>
    <col min="13310" max="13311" width="10.5" style="89" customWidth="1"/>
    <col min="13312" max="13558" width="9" style="89"/>
    <col min="13559" max="13559" width="41.6333333333333" style="89" customWidth="1"/>
    <col min="13560" max="13561" width="14.5" style="89" customWidth="1"/>
    <col min="13562" max="13562" width="13.8833333333333" style="89" customWidth="1"/>
    <col min="13563" max="13565" width="9" style="89"/>
    <col min="13566" max="13567" width="10.5" style="89" customWidth="1"/>
    <col min="13568" max="13814" width="9" style="89"/>
    <col min="13815" max="13815" width="41.6333333333333" style="89" customWidth="1"/>
    <col min="13816" max="13817" width="14.5" style="89" customWidth="1"/>
    <col min="13818" max="13818" width="13.8833333333333" style="89" customWidth="1"/>
    <col min="13819" max="13821" width="9" style="89"/>
    <col min="13822" max="13823" width="10.5" style="89" customWidth="1"/>
    <col min="13824" max="14070" width="9" style="89"/>
    <col min="14071" max="14071" width="41.6333333333333" style="89" customWidth="1"/>
    <col min="14072" max="14073" width="14.5" style="89" customWidth="1"/>
    <col min="14074" max="14074" width="13.8833333333333" style="89" customWidth="1"/>
    <col min="14075" max="14077" width="9" style="89"/>
    <col min="14078" max="14079" width="10.5" style="89" customWidth="1"/>
    <col min="14080" max="14326" width="9" style="89"/>
    <col min="14327" max="14327" width="41.6333333333333" style="89" customWidth="1"/>
    <col min="14328" max="14329" width="14.5" style="89" customWidth="1"/>
    <col min="14330" max="14330" width="13.8833333333333" style="89" customWidth="1"/>
    <col min="14331" max="14333" width="9" style="89"/>
    <col min="14334" max="14335" width="10.5" style="89" customWidth="1"/>
    <col min="14336" max="14582" width="9" style="89"/>
    <col min="14583" max="14583" width="41.6333333333333" style="89" customWidth="1"/>
    <col min="14584" max="14585" width="14.5" style="89" customWidth="1"/>
    <col min="14586" max="14586" width="13.8833333333333" style="89" customWidth="1"/>
    <col min="14587" max="14589" width="9" style="89"/>
    <col min="14590" max="14591" width="10.5" style="89" customWidth="1"/>
    <col min="14592" max="14838" width="9" style="89"/>
    <col min="14839" max="14839" width="41.6333333333333" style="89" customWidth="1"/>
    <col min="14840" max="14841" width="14.5" style="89" customWidth="1"/>
    <col min="14842" max="14842" width="13.8833333333333" style="89" customWidth="1"/>
    <col min="14843" max="14845" width="9" style="89"/>
    <col min="14846" max="14847" width="10.5" style="89" customWidth="1"/>
    <col min="14848" max="15094" width="9" style="89"/>
    <col min="15095" max="15095" width="41.6333333333333" style="89" customWidth="1"/>
    <col min="15096" max="15097" width="14.5" style="89" customWidth="1"/>
    <col min="15098" max="15098" width="13.8833333333333" style="89" customWidth="1"/>
    <col min="15099" max="15101" width="9" style="89"/>
    <col min="15102" max="15103" width="10.5" style="89" customWidth="1"/>
    <col min="15104" max="15350" width="9" style="89"/>
    <col min="15351" max="15351" width="41.6333333333333" style="89" customWidth="1"/>
    <col min="15352" max="15353" width="14.5" style="89" customWidth="1"/>
    <col min="15354" max="15354" width="13.8833333333333" style="89" customWidth="1"/>
    <col min="15355" max="15357" width="9" style="89"/>
    <col min="15358" max="15359" width="10.5" style="89" customWidth="1"/>
    <col min="15360" max="15606" width="9" style="89"/>
    <col min="15607" max="15607" width="41.6333333333333" style="89" customWidth="1"/>
    <col min="15608" max="15609" width="14.5" style="89" customWidth="1"/>
    <col min="15610" max="15610" width="13.8833333333333" style="89" customWidth="1"/>
    <col min="15611" max="15613" width="9" style="89"/>
    <col min="15614" max="15615" width="10.5" style="89" customWidth="1"/>
    <col min="15616" max="15862" width="9" style="89"/>
    <col min="15863" max="15863" width="41.6333333333333" style="89" customWidth="1"/>
    <col min="15864" max="15865" width="14.5" style="89" customWidth="1"/>
    <col min="15866" max="15866" width="13.8833333333333" style="89" customWidth="1"/>
    <col min="15867" max="15869" width="9" style="89"/>
    <col min="15870" max="15871" width="10.5" style="89" customWidth="1"/>
    <col min="15872" max="16118" width="9" style="89"/>
    <col min="16119" max="16119" width="41.6333333333333" style="89" customWidth="1"/>
    <col min="16120" max="16121" width="14.5" style="89" customWidth="1"/>
    <col min="16122" max="16122" width="13.8833333333333" style="89" customWidth="1"/>
    <col min="16123" max="16125" width="9" style="89"/>
    <col min="16126" max="16127" width="10.5" style="89" customWidth="1"/>
    <col min="16128" max="16384" width="9" style="89"/>
  </cols>
  <sheetData>
    <row r="1" ht="45" customHeight="1" spans="1:4">
      <c r="A1" s="81" t="s">
        <v>2110</v>
      </c>
      <c r="B1" s="91"/>
      <c r="C1" s="91"/>
      <c r="D1" s="81"/>
    </row>
    <row r="2" ht="20.1" customHeight="1" spans="1:4">
      <c r="A2" s="92"/>
      <c r="B2" s="93"/>
      <c r="C2" s="94"/>
      <c r="D2" s="95" t="s">
        <v>1992</v>
      </c>
    </row>
    <row r="3" ht="45" customHeight="1" spans="1:5">
      <c r="A3" s="96" t="s">
        <v>1326</v>
      </c>
      <c r="B3" s="97" t="s">
        <v>5</v>
      </c>
      <c r="C3" s="97" t="s">
        <v>6</v>
      </c>
      <c r="D3" s="97" t="s">
        <v>7</v>
      </c>
      <c r="E3" s="98" t="s">
        <v>8</v>
      </c>
    </row>
    <row r="4" ht="36" customHeight="1" spans="1:5">
      <c r="A4" s="99" t="s">
        <v>2096</v>
      </c>
      <c r="B4" s="100">
        <v>13541</v>
      </c>
      <c r="C4" s="100">
        <v>14815</v>
      </c>
      <c r="D4" s="101">
        <f t="shared" ref="D4:D19" si="0">(C4-B4)/B4</f>
        <v>0.094</v>
      </c>
      <c r="E4" s="98" t="str">
        <f t="shared" ref="E4:E22" si="1">IF(A4&lt;&gt;"",IF(SUM(B4:C4)&lt;&gt;0,"是","否"),"是")</f>
        <v>是</v>
      </c>
    </row>
    <row r="5" ht="36" customHeight="1" spans="1:5">
      <c r="A5" s="102" t="s">
        <v>2097</v>
      </c>
      <c r="B5" s="103">
        <v>13352</v>
      </c>
      <c r="C5" s="103">
        <v>14430</v>
      </c>
      <c r="D5" s="104">
        <f t="shared" si="0"/>
        <v>0.081</v>
      </c>
      <c r="E5" s="98" t="str">
        <f t="shared" si="1"/>
        <v>是</v>
      </c>
    </row>
    <row r="6" ht="36" customHeight="1" spans="1:5">
      <c r="A6" s="105" t="s">
        <v>2098</v>
      </c>
      <c r="B6" s="100">
        <v>16868</v>
      </c>
      <c r="C6" s="100">
        <v>18911</v>
      </c>
      <c r="D6" s="101">
        <f t="shared" si="0"/>
        <v>0.121</v>
      </c>
      <c r="E6" s="98" t="str">
        <f t="shared" si="1"/>
        <v>是</v>
      </c>
    </row>
    <row r="7" ht="36" customHeight="1" spans="1:5">
      <c r="A7" s="102" t="s">
        <v>2097</v>
      </c>
      <c r="B7" s="103">
        <v>16852</v>
      </c>
      <c r="C7" s="106">
        <v>18904</v>
      </c>
      <c r="D7" s="104">
        <f t="shared" si="0"/>
        <v>0.122</v>
      </c>
      <c r="E7" s="98" t="str">
        <f t="shared" si="1"/>
        <v>是</v>
      </c>
    </row>
    <row r="8" ht="36" hidden="1" customHeight="1" spans="1:6">
      <c r="A8" s="99" t="s">
        <v>2099</v>
      </c>
      <c r="B8" s="100">
        <v>1676</v>
      </c>
      <c r="C8" s="100">
        <v>1836</v>
      </c>
      <c r="D8" s="101">
        <f t="shared" si="0"/>
        <v>0.095</v>
      </c>
      <c r="E8" s="98" t="str">
        <f t="shared" si="1"/>
        <v>是</v>
      </c>
      <c r="F8" s="89" t="s">
        <v>2111</v>
      </c>
    </row>
    <row r="9" ht="36" hidden="1" customHeight="1" spans="1:5">
      <c r="A9" s="102" t="s">
        <v>2097</v>
      </c>
      <c r="B9" s="103">
        <v>1595</v>
      </c>
      <c r="C9" s="106">
        <v>1691</v>
      </c>
      <c r="D9" s="104">
        <f t="shared" si="0"/>
        <v>0.06</v>
      </c>
      <c r="E9" s="98" t="str">
        <f t="shared" si="1"/>
        <v>是</v>
      </c>
    </row>
    <row r="10" ht="36" customHeight="1" spans="1:5">
      <c r="A10" s="99" t="s">
        <v>2100</v>
      </c>
      <c r="B10" s="100">
        <v>5114</v>
      </c>
      <c r="C10" s="100">
        <v>5427</v>
      </c>
      <c r="D10" s="101">
        <f t="shared" si="0"/>
        <v>0.061</v>
      </c>
      <c r="E10" s="98" t="str">
        <f t="shared" si="1"/>
        <v>是</v>
      </c>
    </row>
    <row r="11" ht="36" customHeight="1" spans="1:5">
      <c r="A11" s="102" t="s">
        <v>2097</v>
      </c>
      <c r="B11" s="103">
        <v>5114</v>
      </c>
      <c r="C11" s="107">
        <v>5387</v>
      </c>
      <c r="D11" s="104">
        <f t="shared" si="0"/>
        <v>0.053</v>
      </c>
      <c r="E11" s="98" t="str">
        <f t="shared" si="1"/>
        <v>是</v>
      </c>
    </row>
    <row r="12" ht="36" customHeight="1" spans="1:5">
      <c r="A12" s="99" t="s">
        <v>2101</v>
      </c>
      <c r="B12" s="100">
        <v>339</v>
      </c>
      <c r="C12" s="100">
        <v>426</v>
      </c>
      <c r="D12" s="101">
        <f t="shared" si="0"/>
        <v>0.257</v>
      </c>
      <c r="E12" s="98" t="str">
        <f t="shared" si="1"/>
        <v>是</v>
      </c>
    </row>
    <row r="13" ht="36" customHeight="1" spans="1:5">
      <c r="A13" s="102" t="s">
        <v>2097</v>
      </c>
      <c r="B13" s="103">
        <v>339</v>
      </c>
      <c r="C13" s="107">
        <v>426</v>
      </c>
      <c r="D13" s="104">
        <f t="shared" si="0"/>
        <v>0.257</v>
      </c>
      <c r="E13" s="98" t="str">
        <f t="shared" si="1"/>
        <v>是</v>
      </c>
    </row>
    <row r="14" s="88" customFormat="1" ht="36" hidden="1" customHeight="1" spans="1:5">
      <c r="A14" s="99" t="s">
        <v>2102</v>
      </c>
      <c r="B14" s="100">
        <v>10016</v>
      </c>
      <c r="C14" s="100">
        <v>11777</v>
      </c>
      <c r="D14" s="101">
        <f t="shared" si="0"/>
        <v>0.176</v>
      </c>
      <c r="E14" s="98" t="str">
        <f t="shared" si="1"/>
        <v>是</v>
      </c>
    </row>
    <row r="15" ht="36" hidden="1" customHeight="1" spans="1:5">
      <c r="A15" s="102" t="s">
        <v>2097</v>
      </c>
      <c r="B15" s="103">
        <v>1000</v>
      </c>
      <c r="C15" s="106">
        <v>10228</v>
      </c>
      <c r="D15" s="104">
        <f t="shared" si="0"/>
        <v>9.228</v>
      </c>
      <c r="E15" s="98" t="str">
        <f t="shared" si="1"/>
        <v>是</v>
      </c>
    </row>
    <row r="16" ht="36" customHeight="1" spans="1:5">
      <c r="A16" s="99" t="s">
        <v>2103</v>
      </c>
      <c r="B16" s="100">
        <v>24045</v>
      </c>
      <c r="C16" s="100">
        <v>24067</v>
      </c>
      <c r="D16" s="101">
        <f t="shared" si="0"/>
        <v>0.001</v>
      </c>
      <c r="E16" s="98" t="str">
        <f t="shared" si="1"/>
        <v>是</v>
      </c>
    </row>
    <row r="17" ht="36" customHeight="1" spans="1:5">
      <c r="A17" s="102" t="s">
        <v>2097</v>
      </c>
      <c r="B17" s="103">
        <v>24045</v>
      </c>
      <c r="C17" s="108">
        <v>24067</v>
      </c>
      <c r="D17" s="104">
        <f t="shared" si="0"/>
        <v>0.001</v>
      </c>
      <c r="E17" s="98" t="str">
        <f t="shared" si="1"/>
        <v>是</v>
      </c>
    </row>
    <row r="18" ht="36" customHeight="1" spans="1:5">
      <c r="A18" s="109" t="s">
        <v>2104</v>
      </c>
      <c r="B18" s="100">
        <f>B4+B6+B8+B10+B12+B14+B16</f>
        <v>71599</v>
      </c>
      <c r="C18" s="100">
        <f>C4+C6+C8+C10+C12+C14+C16</f>
        <v>77259</v>
      </c>
      <c r="D18" s="101">
        <f t="shared" si="0"/>
        <v>0.079</v>
      </c>
      <c r="E18" s="98" t="str">
        <f t="shared" si="1"/>
        <v>是</v>
      </c>
    </row>
    <row r="19" ht="36" customHeight="1" spans="1:5">
      <c r="A19" s="102" t="s">
        <v>2105</v>
      </c>
      <c r="B19" s="103">
        <f>B5+B7+B9+B11+B13+B15+B17</f>
        <v>62297</v>
      </c>
      <c r="C19" s="103">
        <f>C5+C7+C9+C11+C13+C15+C17</f>
        <v>75133</v>
      </c>
      <c r="D19" s="104">
        <f t="shared" si="0"/>
        <v>0.206</v>
      </c>
      <c r="E19" s="98" t="str">
        <f t="shared" si="1"/>
        <v>是</v>
      </c>
    </row>
    <row r="20" ht="36" customHeight="1" spans="1:5">
      <c r="A20" s="110" t="s">
        <v>2106</v>
      </c>
      <c r="B20" s="100"/>
      <c r="C20" s="100"/>
      <c r="D20" s="101"/>
      <c r="E20" s="98" t="str">
        <f t="shared" si="1"/>
        <v>否</v>
      </c>
    </row>
    <row r="21" ht="36" customHeight="1" spans="1:5">
      <c r="A21" s="111" t="s">
        <v>2107</v>
      </c>
      <c r="B21" s="100">
        <v>68420</v>
      </c>
      <c r="C21" s="100">
        <v>41226</v>
      </c>
      <c r="D21" s="101">
        <f>(C21-B21)/B21</f>
        <v>-0.397</v>
      </c>
      <c r="E21" s="98" t="str">
        <f t="shared" si="1"/>
        <v>是</v>
      </c>
    </row>
    <row r="22" ht="36" customHeight="1" spans="1:5">
      <c r="A22" s="109" t="s">
        <v>2108</v>
      </c>
      <c r="B22" s="100">
        <f>B18+B21</f>
        <v>140019</v>
      </c>
      <c r="C22" s="100">
        <f>C18+C21</f>
        <v>118485</v>
      </c>
      <c r="D22" s="101">
        <f>(C22-B22)/B22</f>
        <v>-0.154</v>
      </c>
      <c r="E22" s="98" t="str">
        <f t="shared" si="1"/>
        <v>是</v>
      </c>
    </row>
    <row r="23" spans="2:3">
      <c r="B23" s="112"/>
      <c r="C23" s="112"/>
    </row>
    <row r="24" spans="2:3">
      <c r="B24" s="112"/>
      <c r="C24" s="112"/>
    </row>
    <row r="25" spans="2:3">
      <c r="B25" s="112"/>
      <c r="C25" s="112"/>
    </row>
    <row r="26" spans="2:3">
      <c r="B26" s="112"/>
      <c r="C26" s="112"/>
    </row>
  </sheetData>
  <autoFilter ref="A3:F22">
    <filterColumn colId="4">
      <customFilters>
        <customFilter operator="equal" val="是"/>
      </customFilters>
    </filterColumn>
    <extLst/>
  </autoFilter>
  <mergeCells count="1">
    <mergeCell ref="A1:D1"/>
  </mergeCells>
  <conditionalFormatting sqref="E16:F16">
    <cfRule type="cellIs" dxfId="5" priority="5" stopIfTrue="1" operator="lessThan">
      <formula>0</formula>
    </cfRule>
  </conditionalFormatting>
  <printOptions horizontalCentered="1"/>
  <pageMargins left="0.472222222222222" right="0.393055555555556" top="0.747916666666667" bottom="0.747916666666667" header="0.314583333333333" footer="0.314583333333333"/>
  <pageSetup paperSize="9" scale="85" orientation="portrait" horizontalDpi="600"/>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4"/>
  <sheetViews>
    <sheetView workbookViewId="0">
      <selection activeCell="D10" sqref="D10"/>
    </sheetView>
  </sheetViews>
  <sheetFormatPr defaultColWidth="10" defaultRowHeight="13.5" outlineLevelCol="6"/>
  <cols>
    <col min="1" max="1" width="24.6333333333333" style="37" customWidth="1"/>
    <col min="2" max="7" width="15.6333333333333" style="37" customWidth="1"/>
    <col min="8" max="8" width="9.76666666666667" style="37" customWidth="1"/>
    <col min="9" max="16384" width="10" style="37"/>
  </cols>
  <sheetData>
    <row r="1" s="37" customFormat="1" ht="28.6" customHeight="1" spans="1:7">
      <c r="A1" s="81" t="s">
        <v>2112</v>
      </c>
      <c r="B1" s="81"/>
      <c r="C1" s="81"/>
      <c r="D1" s="81"/>
      <c r="E1" s="81"/>
      <c r="F1" s="81"/>
      <c r="G1" s="81"/>
    </row>
    <row r="2" s="37" customFormat="1" ht="23" customHeight="1" spans="1:7">
      <c r="A2" s="70"/>
      <c r="B2" s="70"/>
      <c r="F2" s="71" t="s">
        <v>2</v>
      </c>
      <c r="G2" s="71"/>
    </row>
    <row r="3" s="37" customFormat="1" ht="30" customHeight="1" spans="1:7">
      <c r="A3" s="74" t="s">
        <v>2113</v>
      </c>
      <c r="B3" s="74" t="s">
        <v>2114</v>
      </c>
      <c r="C3" s="74"/>
      <c r="D3" s="74"/>
      <c r="E3" s="74" t="s">
        <v>2115</v>
      </c>
      <c r="F3" s="74"/>
      <c r="G3" s="74"/>
    </row>
    <row r="4" s="37" customFormat="1" ht="30" customHeight="1" spans="1:7">
      <c r="A4" s="74"/>
      <c r="B4" s="82"/>
      <c r="C4" s="74" t="s">
        <v>2116</v>
      </c>
      <c r="D4" s="74" t="s">
        <v>2117</v>
      </c>
      <c r="E4" s="82"/>
      <c r="F4" s="74" t="s">
        <v>2116</v>
      </c>
      <c r="G4" s="74" t="s">
        <v>2117</v>
      </c>
    </row>
    <row r="5" s="37" customFormat="1" ht="30" customHeight="1" spans="1:7">
      <c r="A5" s="74" t="s">
        <v>2118</v>
      </c>
      <c r="B5" s="74" t="s">
        <v>2119</v>
      </c>
      <c r="C5" s="74" t="s">
        <v>2120</v>
      </c>
      <c r="D5" s="74" t="s">
        <v>2121</v>
      </c>
      <c r="E5" s="74" t="s">
        <v>2122</v>
      </c>
      <c r="F5" s="74" t="s">
        <v>2123</v>
      </c>
      <c r="G5" s="74" t="s">
        <v>2124</v>
      </c>
    </row>
    <row r="6" s="37" customFormat="1" ht="25" customHeight="1" spans="1:7">
      <c r="A6" s="77" t="s">
        <v>2125</v>
      </c>
      <c r="B6" s="83">
        <v>314143</v>
      </c>
      <c r="C6" s="83">
        <v>156138</v>
      </c>
      <c r="D6" s="83">
        <v>158005</v>
      </c>
      <c r="E6" s="83">
        <v>306962</v>
      </c>
      <c r="F6" s="83">
        <v>148962</v>
      </c>
      <c r="G6" s="83">
        <v>158000</v>
      </c>
    </row>
    <row r="7" s="37" customFormat="1" ht="25" customHeight="1" spans="1:7">
      <c r="A7" s="77" t="s">
        <v>2126</v>
      </c>
      <c r="B7" s="83">
        <v>314143</v>
      </c>
      <c r="C7" s="83">
        <v>156138</v>
      </c>
      <c r="D7" s="83">
        <v>158005</v>
      </c>
      <c r="E7" s="83">
        <v>306962</v>
      </c>
      <c r="F7" s="83">
        <v>148962</v>
      </c>
      <c r="G7" s="83">
        <v>158000</v>
      </c>
    </row>
    <row r="8" s="37" customFormat="1" ht="25" customHeight="1" spans="1:7">
      <c r="A8" s="84" t="s">
        <v>2127</v>
      </c>
      <c r="B8" s="85"/>
      <c r="C8" s="85"/>
      <c r="D8" s="85"/>
      <c r="E8" s="85"/>
      <c r="F8" s="85"/>
      <c r="G8" s="85"/>
    </row>
    <row r="9" s="37" customFormat="1" ht="25" customHeight="1" spans="1:7">
      <c r="A9" s="86" t="s">
        <v>1356</v>
      </c>
      <c r="B9" s="87"/>
      <c r="C9" s="87"/>
      <c r="D9" s="87"/>
      <c r="E9" s="87"/>
      <c r="F9" s="87"/>
      <c r="G9" s="87"/>
    </row>
    <row r="10" s="37" customFormat="1" ht="25" customHeight="1" spans="1:7">
      <c r="A10" s="86" t="s">
        <v>1358</v>
      </c>
      <c r="B10" s="74"/>
      <c r="C10" s="74"/>
      <c r="D10" s="74"/>
      <c r="E10" s="74"/>
      <c r="F10" s="74"/>
      <c r="G10" s="74"/>
    </row>
    <row r="11" s="37" customFormat="1" ht="25" customHeight="1" spans="1:7">
      <c r="A11" s="86" t="s">
        <v>1359</v>
      </c>
      <c r="B11" s="74"/>
      <c r="C11" s="74"/>
      <c r="D11" s="74"/>
      <c r="E11" s="74"/>
      <c r="F11" s="74"/>
      <c r="G11" s="74"/>
    </row>
    <row r="12" s="37" customFormat="1" ht="25" customHeight="1" spans="1:7">
      <c r="A12" s="86" t="s">
        <v>1360</v>
      </c>
      <c r="B12" s="74"/>
      <c r="C12" s="74"/>
      <c r="D12" s="74"/>
      <c r="E12" s="74"/>
      <c r="F12" s="74"/>
      <c r="G12" s="74"/>
    </row>
    <row r="13" s="37" customFormat="1" ht="25" customHeight="1" spans="1:7">
      <c r="A13" s="86" t="s">
        <v>1361</v>
      </c>
      <c r="B13" s="74"/>
      <c r="C13" s="74"/>
      <c r="D13" s="74"/>
      <c r="E13" s="74"/>
      <c r="F13" s="74"/>
      <c r="G13" s="74"/>
    </row>
    <row r="14" s="37" customFormat="1" ht="25" customHeight="1" spans="1:7">
      <c r="A14" s="86" t="s">
        <v>1362</v>
      </c>
      <c r="B14" s="74"/>
      <c r="C14" s="74"/>
      <c r="D14" s="74"/>
      <c r="E14" s="74"/>
      <c r="F14" s="74"/>
      <c r="G14" s="74"/>
    </row>
    <row r="15" s="37" customFormat="1" ht="25" customHeight="1" spans="1:7">
      <c r="A15" s="86" t="s">
        <v>1363</v>
      </c>
      <c r="B15" s="74"/>
      <c r="C15" s="74"/>
      <c r="D15" s="74"/>
      <c r="E15" s="74"/>
      <c r="F15" s="74"/>
      <c r="G15" s="74"/>
    </row>
    <row r="16" s="37" customFormat="1" ht="25" customHeight="1" spans="1:7">
      <c r="A16" s="86" t="s">
        <v>1364</v>
      </c>
      <c r="B16" s="74"/>
      <c r="C16" s="74"/>
      <c r="D16" s="74"/>
      <c r="E16" s="74"/>
      <c r="F16" s="74"/>
      <c r="G16" s="74"/>
    </row>
    <row r="17" s="37" customFormat="1" ht="25" customHeight="1" spans="1:7">
      <c r="A17" s="86" t="s">
        <v>1365</v>
      </c>
      <c r="B17" s="74"/>
      <c r="C17" s="74"/>
      <c r="D17" s="74"/>
      <c r="E17" s="74"/>
      <c r="F17" s="74"/>
      <c r="G17" s="74"/>
    </row>
    <row r="18" s="37" customFormat="1" ht="25" customHeight="1" spans="1:7">
      <c r="A18" s="86" t="s">
        <v>1366</v>
      </c>
      <c r="B18" s="74"/>
      <c r="C18" s="74"/>
      <c r="D18" s="74"/>
      <c r="E18" s="74"/>
      <c r="F18" s="74"/>
      <c r="G18" s="74"/>
    </row>
    <row r="19" s="37" customFormat="1" ht="25" customHeight="1" spans="1:7">
      <c r="A19" s="84" t="s">
        <v>1330</v>
      </c>
      <c r="B19" s="82"/>
      <c r="C19" s="82"/>
      <c r="D19" s="82"/>
      <c r="E19" s="82"/>
      <c r="F19" s="82"/>
      <c r="G19" s="82"/>
    </row>
    <row r="20" s="37" customFormat="1" ht="25" customHeight="1" spans="1:7">
      <c r="A20" s="84"/>
      <c r="B20" s="82"/>
      <c r="C20" s="82"/>
      <c r="D20" s="82"/>
      <c r="E20" s="82"/>
      <c r="F20" s="82"/>
      <c r="G20" s="82"/>
    </row>
    <row r="21" s="37" customFormat="1" ht="25" customHeight="1" spans="1:7">
      <c r="A21" s="84"/>
      <c r="B21" s="82"/>
      <c r="C21" s="82"/>
      <c r="D21" s="82"/>
      <c r="E21" s="82"/>
      <c r="F21" s="82"/>
      <c r="G21" s="82"/>
    </row>
    <row r="22" s="37" customFormat="1" ht="25" customHeight="1" spans="1:7">
      <c r="A22" s="84"/>
      <c r="B22" s="82"/>
      <c r="C22" s="82"/>
      <c r="D22" s="82"/>
      <c r="E22" s="82"/>
      <c r="F22" s="82"/>
      <c r="G22" s="82"/>
    </row>
    <row r="23" s="39" customFormat="1" ht="25" customHeight="1" spans="1:7">
      <c r="A23" s="64" t="s">
        <v>2128</v>
      </c>
      <c r="B23" s="64"/>
      <c r="C23" s="64"/>
      <c r="D23" s="64"/>
      <c r="E23" s="64"/>
      <c r="F23" s="64"/>
      <c r="G23" s="64"/>
    </row>
    <row r="24" s="39" customFormat="1" ht="25" customHeight="1" spans="1:7">
      <c r="A24" s="64" t="s">
        <v>2129</v>
      </c>
      <c r="B24" s="64"/>
      <c r="C24" s="64"/>
      <c r="D24" s="64"/>
      <c r="E24" s="64"/>
      <c r="F24" s="64"/>
      <c r="G24" s="64"/>
    </row>
  </sheetData>
  <mergeCells count="7">
    <mergeCell ref="A1:G1"/>
    <mergeCell ref="F2:G2"/>
    <mergeCell ref="B3:D3"/>
    <mergeCell ref="E3:G3"/>
    <mergeCell ref="A23:G23"/>
    <mergeCell ref="A24:G24"/>
    <mergeCell ref="A3:A4"/>
  </mergeCells>
  <printOptions horizontalCentered="1"/>
  <pageMargins left="0.708333333333333" right="0.708333333333333" top="0.393055555555556" bottom="0.751388888888889" header="0.196527777777778"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E15" sqref="E15"/>
    </sheetView>
  </sheetViews>
  <sheetFormatPr defaultColWidth="10" defaultRowHeight="13.5" outlineLevelCol="6"/>
  <cols>
    <col min="1" max="1" width="62.25" style="37" customWidth="1"/>
    <col min="2" max="3" width="28.6333333333333" style="37" customWidth="1"/>
    <col min="4" max="4" width="9.76666666666667" style="37" customWidth="1"/>
    <col min="5" max="16384" width="10" style="37"/>
  </cols>
  <sheetData>
    <row r="1" s="37" customFormat="1" ht="23" customHeight="1"/>
    <row r="2" s="37" customFormat="1" ht="14.3" customHeight="1" spans="1:1">
      <c r="A2" s="65"/>
    </row>
    <row r="3" s="37" customFormat="1" ht="28.6" customHeight="1" spans="1:3">
      <c r="A3" s="60" t="s">
        <v>2130</v>
      </c>
      <c r="B3" s="60"/>
      <c r="C3" s="60"/>
    </row>
    <row r="4" s="37" customFormat="1" ht="27" customHeight="1" spans="1:3">
      <c r="A4" s="70"/>
      <c r="B4" s="70"/>
      <c r="C4" s="71" t="s">
        <v>2</v>
      </c>
    </row>
    <row r="5" s="72" customFormat="1" ht="24" customHeight="1" spans="1:3">
      <c r="A5" s="74" t="s">
        <v>2131</v>
      </c>
      <c r="B5" s="74" t="s">
        <v>2071</v>
      </c>
      <c r="C5" s="74" t="s">
        <v>2132</v>
      </c>
    </row>
    <row r="6" s="72" customFormat="1" ht="32" customHeight="1" spans="1:3">
      <c r="A6" s="75" t="s">
        <v>2133</v>
      </c>
      <c r="B6" s="76">
        <v>151102</v>
      </c>
      <c r="C6" s="76">
        <v>151102</v>
      </c>
    </row>
    <row r="7" s="72" customFormat="1" ht="32" customHeight="1" spans="1:3">
      <c r="A7" s="75" t="s">
        <v>2134</v>
      </c>
      <c r="B7" s="76">
        <v>156138</v>
      </c>
      <c r="C7" s="76">
        <v>156138</v>
      </c>
    </row>
    <row r="8" s="72" customFormat="1" ht="32" customHeight="1" spans="1:3">
      <c r="A8" s="75" t="s">
        <v>2135</v>
      </c>
      <c r="B8" s="76">
        <v>21568</v>
      </c>
      <c r="C8" s="76">
        <v>21568</v>
      </c>
    </row>
    <row r="9" s="72" customFormat="1" ht="30" customHeight="1" spans="1:3">
      <c r="A9" s="77" t="s">
        <v>2136</v>
      </c>
      <c r="B9" s="76"/>
      <c r="C9" s="76"/>
    </row>
    <row r="10" s="72" customFormat="1" ht="32" customHeight="1" spans="1:3">
      <c r="A10" s="77" t="s">
        <v>2137</v>
      </c>
      <c r="B10" s="76">
        <v>21568</v>
      </c>
      <c r="C10" s="76">
        <v>21568</v>
      </c>
    </row>
    <row r="11" s="72" customFormat="1" ht="32" customHeight="1" spans="1:3">
      <c r="A11" s="75" t="s">
        <v>2138</v>
      </c>
      <c r="B11" s="76">
        <v>19620</v>
      </c>
      <c r="C11" s="76">
        <v>19620</v>
      </c>
    </row>
    <row r="12" s="72" customFormat="1" ht="32" customHeight="1" spans="1:3">
      <c r="A12" s="75" t="s">
        <v>2139</v>
      </c>
      <c r="B12" s="76">
        <v>148962</v>
      </c>
      <c r="C12" s="76">
        <v>148962</v>
      </c>
    </row>
    <row r="13" s="72" customFormat="1" ht="32" customHeight="1" spans="1:3">
      <c r="A13" s="75" t="s">
        <v>2140</v>
      </c>
      <c r="B13" s="76"/>
      <c r="C13" s="76"/>
    </row>
    <row r="14" s="72" customFormat="1" ht="32" customHeight="1" spans="1:3">
      <c r="A14" s="75" t="s">
        <v>2141</v>
      </c>
      <c r="B14" s="76">
        <v>156138</v>
      </c>
      <c r="C14" s="76"/>
    </row>
    <row r="15" s="73" customFormat="1" ht="96" customHeight="1" spans="1:7">
      <c r="A15" s="78" t="s">
        <v>2142</v>
      </c>
      <c r="B15" s="78"/>
      <c r="C15" s="78"/>
      <c r="D15" s="79"/>
      <c r="E15" s="80" t="s">
        <v>2143</v>
      </c>
      <c r="F15" s="79"/>
      <c r="G15" s="79"/>
    </row>
    <row r="16" s="37" customFormat="1" spans="1:3">
      <c r="A16" s="70"/>
      <c r="B16" s="70"/>
      <c r="C16" s="70"/>
    </row>
  </sheetData>
  <mergeCells count="2">
    <mergeCell ref="A3:C3"/>
    <mergeCell ref="A15:C15"/>
  </mergeCells>
  <printOptions horizontalCentered="1"/>
  <pageMargins left="0.708333333333333" right="0.708333333333333" top="0.511805555555556"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topLeftCell="A4" workbookViewId="0">
      <selection activeCell="B17" sqref="B17"/>
    </sheetView>
  </sheetViews>
  <sheetFormatPr defaultColWidth="10" defaultRowHeight="13.5" outlineLevelCol="6"/>
  <cols>
    <col min="1" max="1" width="60" style="37" customWidth="1"/>
    <col min="2" max="3" width="25.6333333333333" style="37" customWidth="1"/>
    <col min="4" max="4" width="9.76666666666667" style="37" customWidth="1"/>
    <col min="5" max="16384" width="10" style="37"/>
  </cols>
  <sheetData>
    <row r="1" s="37" customFormat="1" ht="23" customHeight="1"/>
    <row r="2" s="37" customFormat="1" ht="14.3" customHeight="1" spans="1:1">
      <c r="A2" s="65"/>
    </row>
    <row r="3" s="37" customFormat="1" ht="28.6" customHeight="1" spans="1:3">
      <c r="A3" s="60" t="s">
        <v>2144</v>
      </c>
      <c r="B3" s="60"/>
      <c r="C3" s="60"/>
    </row>
    <row r="4" s="37" customFormat="1" ht="27" customHeight="1" spans="1:3">
      <c r="A4" s="70"/>
      <c r="B4" s="70"/>
      <c r="C4" s="71" t="s">
        <v>2</v>
      </c>
    </row>
    <row r="5" s="37" customFormat="1" ht="24" customHeight="1" spans="1:3">
      <c r="A5" s="44" t="s">
        <v>2131</v>
      </c>
      <c r="B5" s="44" t="s">
        <v>2071</v>
      </c>
      <c r="C5" s="44" t="s">
        <v>2132</v>
      </c>
    </row>
    <row r="6" s="37" customFormat="1" ht="32" customHeight="1" spans="1:3">
      <c r="A6" s="67" t="s">
        <v>2133</v>
      </c>
      <c r="B6" s="68">
        <v>151102</v>
      </c>
      <c r="C6" s="68">
        <v>151102</v>
      </c>
    </row>
    <row r="7" s="37" customFormat="1" ht="32" customHeight="1" spans="1:3">
      <c r="A7" s="67" t="s">
        <v>2134</v>
      </c>
      <c r="B7" s="68">
        <v>156138</v>
      </c>
      <c r="C7" s="68">
        <v>156138</v>
      </c>
    </row>
    <row r="8" s="37" customFormat="1" ht="32" customHeight="1" spans="1:3">
      <c r="A8" s="67" t="s">
        <v>2135</v>
      </c>
      <c r="B8" s="68">
        <v>21568</v>
      </c>
      <c r="C8" s="68">
        <v>21568</v>
      </c>
    </row>
    <row r="9" s="37" customFormat="1" ht="32" customHeight="1" spans="1:3">
      <c r="A9" s="67" t="s">
        <v>2145</v>
      </c>
      <c r="B9" s="68"/>
      <c r="C9" s="68"/>
    </row>
    <row r="10" s="37" customFormat="1" ht="32" customHeight="1" spans="1:3">
      <c r="A10" s="67" t="s">
        <v>2146</v>
      </c>
      <c r="B10" s="68">
        <v>21568</v>
      </c>
      <c r="C10" s="68">
        <v>21568</v>
      </c>
    </row>
    <row r="11" s="37" customFormat="1" ht="32" customHeight="1" spans="1:3">
      <c r="A11" s="67" t="s">
        <v>2138</v>
      </c>
      <c r="B11" s="68">
        <v>19620</v>
      </c>
      <c r="C11" s="68">
        <v>19620</v>
      </c>
    </row>
    <row r="12" s="37" customFormat="1" ht="32" customHeight="1" spans="1:3">
      <c r="A12" s="67" t="s">
        <v>2139</v>
      </c>
      <c r="B12" s="68">
        <v>148962</v>
      </c>
      <c r="C12" s="68">
        <v>148962</v>
      </c>
    </row>
    <row r="13" s="37" customFormat="1" ht="32" customHeight="1" spans="1:3">
      <c r="A13" s="67" t="s">
        <v>2140</v>
      </c>
      <c r="B13" s="68"/>
      <c r="C13" s="68"/>
    </row>
    <row r="14" s="37" customFormat="1" ht="32" customHeight="1" spans="1:3">
      <c r="A14" s="67" t="s">
        <v>2141</v>
      </c>
      <c r="B14" s="68">
        <v>156138</v>
      </c>
      <c r="C14" s="68"/>
    </row>
    <row r="15" s="39" customFormat="1" ht="91" customHeight="1" spans="1:7">
      <c r="A15" s="50" t="s">
        <v>2147</v>
      </c>
      <c r="B15" s="50"/>
      <c r="C15" s="50"/>
      <c r="D15" s="64"/>
      <c r="E15" s="64"/>
      <c r="F15" s="64"/>
      <c r="G15" s="64"/>
    </row>
    <row r="16" s="37" customFormat="1" spans="1:3">
      <c r="A16" s="70"/>
      <c r="B16" s="70"/>
      <c r="C16" s="70"/>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F12" sqref="F12"/>
    </sheetView>
  </sheetViews>
  <sheetFormatPr defaultColWidth="10" defaultRowHeight="13.5" outlineLevelCol="2"/>
  <cols>
    <col min="1" max="1" width="60.5" style="37" customWidth="1"/>
    <col min="2" max="3" width="25.6333333333333" style="37" customWidth="1"/>
    <col min="4" max="4" width="9.76666666666667" style="37" customWidth="1"/>
    <col min="5" max="16384" width="10" style="37"/>
  </cols>
  <sheetData>
    <row r="1" s="37" customFormat="1" ht="24" customHeight="1"/>
    <row r="2" s="37" customFormat="1" ht="14.3" customHeight="1" spans="1:1">
      <c r="A2" s="65"/>
    </row>
    <row r="3" s="37" customFormat="1" ht="28.6" customHeight="1" spans="1:3">
      <c r="A3" s="60" t="s">
        <v>2148</v>
      </c>
      <c r="B3" s="60"/>
      <c r="C3" s="60"/>
    </row>
    <row r="4" s="37" customFormat="1" ht="25" customHeight="1" spans="1:3">
      <c r="A4" s="70"/>
      <c r="B4" s="70"/>
      <c r="C4" s="71" t="s">
        <v>2</v>
      </c>
    </row>
    <row r="5" s="37" customFormat="1" ht="32" customHeight="1" spans="1:3">
      <c r="A5" s="44" t="s">
        <v>2131</v>
      </c>
      <c r="B5" s="44" t="s">
        <v>2071</v>
      </c>
      <c r="C5" s="44" t="s">
        <v>2132</v>
      </c>
    </row>
    <row r="6" s="37" customFormat="1" ht="32" customHeight="1" spans="1:3">
      <c r="A6" s="67" t="s">
        <v>2149</v>
      </c>
      <c r="B6" s="68">
        <v>86005</v>
      </c>
      <c r="C6" s="68">
        <v>86005</v>
      </c>
    </row>
    <row r="7" s="37" customFormat="1" ht="32" customHeight="1" spans="1:3">
      <c r="A7" s="67" t="s">
        <v>2150</v>
      </c>
      <c r="B7" s="68">
        <v>158005</v>
      </c>
      <c r="C7" s="68">
        <v>158005</v>
      </c>
    </row>
    <row r="8" s="37" customFormat="1" ht="32" customHeight="1" spans="1:3">
      <c r="A8" s="67" t="s">
        <v>2151</v>
      </c>
      <c r="B8" s="68">
        <v>72900</v>
      </c>
      <c r="C8" s="68">
        <v>72900</v>
      </c>
    </row>
    <row r="9" s="37" customFormat="1" ht="32" customHeight="1" spans="1:3">
      <c r="A9" s="67" t="s">
        <v>2152</v>
      </c>
      <c r="B9" s="68">
        <v>900</v>
      </c>
      <c r="C9" s="68">
        <v>900</v>
      </c>
    </row>
    <row r="10" s="37" customFormat="1" ht="32" customHeight="1" spans="1:3">
      <c r="A10" s="67" t="s">
        <v>2153</v>
      </c>
      <c r="B10" s="68">
        <v>158000</v>
      </c>
      <c r="C10" s="68">
        <v>158000</v>
      </c>
    </row>
    <row r="11" s="37" customFormat="1" ht="32" customHeight="1" spans="1:3">
      <c r="A11" s="67" t="s">
        <v>2154</v>
      </c>
      <c r="B11" s="68"/>
      <c r="C11" s="68"/>
    </row>
    <row r="12" s="37" customFormat="1" ht="32" customHeight="1" spans="1:3">
      <c r="A12" s="67" t="s">
        <v>2155</v>
      </c>
      <c r="B12" s="68">
        <v>158005</v>
      </c>
      <c r="C12" s="68">
        <v>158005</v>
      </c>
    </row>
    <row r="13" s="39" customFormat="1" ht="85" customHeight="1" spans="1:3">
      <c r="A13" s="50" t="s">
        <v>2156</v>
      </c>
      <c r="B13" s="50"/>
      <c r="C13" s="50"/>
    </row>
    <row r="14" s="37" customFormat="1" ht="31" customHeight="1" spans="1:3">
      <c r="A14" s="69"/>
      <c r="B14" s="69"/>
      <c r="C14" s="69"/>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C18" sqref="C18"/>
    </sheetView>
  </sheetViews>
  <sheetFormatPr defaultColWidth="10" defaultRowHeight="13.5" outlineLevelCol="2"/>
  <cols>
    <col min="1" max="1" width="59.3833333333333" style="37" customWidth="1"/>
    <col min="2" max="3" width="25.6333333333333" style="37" customWidth="1"/>
    <col min="4" max="4" width="9.76666666666667" style="37" customWidth="1"/>
    <col min="5" max="16384" width="10" style="37"/>
  </cols>
  <sheetData>
    <row r="1" s="37" customFormat="1" ht="24" customHeight="1"/>
    <row r="2" s="37" customFormat="1" ht="14.3" customHeight="1" spans="1:1">
      <c r="A2" s="65"/>
    </row>
    <row r="3" s="37" customFormat="1" ht="28.6" customHeight="1" spans="1:3">
      <c r="A3" s="60" t="s">
        <v>2157</v>
      </c>
      <c r="B3" s="60"/>
      <c r="C3" s="60"/>
    </row>
    <row r="4" s="38" customFormat="1" ht="25" customHeight="1" spans="1:3">
      <c r="A4" s="66"/>
      <c r="B4" s="66"/>
      <c r="C4" s="53" t="s">
        <v>2</v>
      </c>
    </row>
    <row r="5" s="38" customFormat="1" ht="32" customHeight="1" spans="1:3">
      <c r="A5" s="44" t="s">
        <v>2131</v>
      </c>
      <c r="B5" s="44" t="s">
        <v>2071</v>
      </c>
      <c r="C5" s="44" t="s">
        <v>2132</v>
      </c>
    </row>
    <row r="6" s="38" customFormat="1" ht="32" customHeight="1" spans="1:3">
      <c r="A6" s="67" t="s">
        <v>2149</v>
      </c>
      <c r="B6" s="68">
        <v>86005</v>
      </c>
      <c r="C6" s="68">
        <v>86005</v>
      </c>
    </row>
    <row r="7" s="38" customFormat="1" ht="32" customHeight="1" spans="1:3">
      <c r="A7" s="67" t="s">
        <v>2150</v>
      </c>
      <c r="B7" s="68">
        <v>158005</v>
      </c>
      <c r="C7" s="68">
        <v>158005</v>
      </c>
    </row>
    <row r="8" s="38" customFormat="1" ht="32" customHeight="1" spans="1:3">
      <c r="A8" s="67" t="s">
        <v>2151</v>
      </c>
      <c r="B8" s="68">
        <v>72900</v>
      </c>
      <c r="C8" s="68">
        <v>72900</v>
      </c>
    </row>
    <row r="9" s="38" customFormat="1" ht="32" customHeight="1" spans="1:3">
      <c r="A9" s="67" t="s">
        <v>2152</v>
      </c>
      <c r="B9" s="68">
        <v>900</v>
      </c>
      <c r="C9" s="68">
        <v>900</v>
      </c>
    </row>
    <row r="10" s="38" customFormat="1" ht="32" customHeight="1" spans="1:3">
      <c r="A10" s="67" t="s">
        <v>2153</v>
      </c>
      <c r="B10" s="68">
        <v>158000</v>
      </c>
      <c r="C10" s="68">
        <v>158000</v>
      </c>
    </row>
    <row r="11" s="38" customFormat="1" ht="32" customHeight="1" spans="1:3">
      <c r="A11" s="67" t="s">
        <v>2158</v>
      </c>
      <c r="B11" s="68"/>
      <c r="C11" s="68">
        <v>44000</v>
      </c>
    </row>
    <row r="12" s="38" customFormat="1" ht="32" customHeight="1" spans="1:3">
      <c r="A12" s="67" t="s">
        <v>2159</v>
      </c>
      <c r="B12" s="68">
        <v>158005</v>
      </c>
      <c r="C12" s="68"/>
    </row>
    <row r="13" s="39" customFormat="1" ht="90" customHeight="1" spans="1:3">
      <c r="A13" s="50" t="s">
        <v>2160</v>
      </c>
      <c r="B13" s="50"/>
      <c r="C13" s="50"/>
    </row>
    <row r="14" s="37" customFormat="1" ht="31" customHeight="1" spans="1:3">
      <c r="A14" s="69"/>
      <c r="B14" s="69"/>
      <c r="C14" s="69"/>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view="pageBreakPreview" zoomScaleNormal="100" topLeftCell="A3" workbookViewId="0">
      <selection activeCell="D14" sqref="D14"/>
    </sheetView>
  </sheetViews>
  <sheetFormatPr defaultColWidth="10" defaultRowHeight="13.5" outlineLevelCol="3"/>
  <cols>
    <col min="1" max="1" width="36" style="37" customWidth="1"/>
    <col min="2" max="4" width="15.6333333333333" style="37" customWidth="1"/>
    <col min="5" max="5" width="9.76666666666667" style="37" customWidth="1"/>
    <col min="6" max="16384" width="10" style="37"/>
  </cols>
  <sheetData>
    <row r="1" s="37" customFormat="1" ht="22" customHeight="1"/>
    <row r="2" s="37" customFormat="1" ht="14.3" customHeight="1" spans="1:1">
      <c r="A2" s="59"/>
    </row>
    <row r="3" s="37" customFormat="1" ht="63" customHeight="1" spans="1:4">
      <c r="A3" s="60" t="s">
        <v>2161</v>
      </c>
      <c r="B3" s="60"/>
      <c r="C3" s="60"/>
      <c r="D3" s="60"/>
    </row>
    <row r="4" s="38" customFormat="1" ht="30" customHeight="1" spans="4:4">
      <c r="D4" s="53" t="s">
        <v>2</v>
      </c>
    </row>
    <row r="5" s="38" customFormat="1" ht="25" customHeight="1" spans="1:4">
      <c r="A5" s="44" t="s">
        <v>2131</v>
      </c>
      <c r="B5" s="44" t="s">
        <v>2162</v>
      </c>
      <c r="C5" s="44" t="s">
        <v>2163</v>
      </c>
      <c r="D5" s="44" t="s">
        <v>2164</v>
      </c>
    </row>
    <row r="6" s="38" customFormat="1" ht="25" customHeight="1" spans="1:4">
      <c r="A6" s="61" t="s">
        <v>2165</v>
      </c>
      <c r="B6" s="46" t="s">
        <v>2166</v>
      </c>
      <c r="C6" s="62">
        <v>94468</v>
      </c>
      <c r="D6" s="62">
        <v>94468</v>
      </c>
    </row>
    <row r="7" s="38" customFormat="1" ht="25" customHeight="1" spans="1:4">
      <c r="A7" s="63" t="s">
        <v>2167</v>
      </c>
      <c r="B7" s="46" t="s">
        <v>2120</v>
      </c>
      <c r="C7" s="62">
        <v>21568</v>
      </c>
      <c r="D7" s="62">
        <v>21568</v>
      </c>
    </row>
    <row r="8" s="38" customFormat="1" ht="25" customHeight="1" spans="1:4">
      <c r="A8" s="63" t="s">
        <v>2168</v>
      </c>
      <c r="B8" s="46" t="s">
        <v>2121</v>
      </c>
      <c r="C8" s="62">
        <v>20568</v>
      </c>
      <c r="D8" s="62">
        <v>20568</v>
      </c>
    </row>
    <row r="9" s="38" customFormat="1" ht="25" customHeight="1" spans="1:4">
      <c r="A9" s="63" t="s">
        <v>2169</v>
      </c>
      <c r="B9" s="46" t="s">
        <v>2170</v>
      </c>
      <c r="C9" s="62">
        <v>72900</v>
      </c>
      <c r="D9" s="62">
        <v>72900</v>
      </c>
    </row>
    <row r="10" s="38" customFormat="1" ht="25" customHeight="1" spans="1:4">
      <c r="A10" s="63" t="s">
        <v>2168</v>
      </c>
      <c r="B10" s="46" t="s">
        <v>2123</v>
      </c>
      <c r="C10" s="62">
        <v>28900</v>
      </c>
      <c r="D10" s="62">
        <v>28900</v>
      </c>
    </row>
    <row r="11" s="38" customFormat="1" ht="25" customHeight="1" spans="1:4">
      <c r="A11" s="61" t="s">
        <v>2171</v>
      </c>
      <c r="B11" s="46" t="s">
        <v>2172</v>
      </c>
      <c r="C11" s="62">
        <v>49468</v>
      </c>
      <c r="D11" s="62">
        <v>49468</v>
      </c>
    </row>
    <row r="12" s="38" customFormat="1" ht="25" customHeight="1" spans="1:4">
      <c r="A12" s="63" t="s">
        <v>2167</v>
      </c>
      <c r="B12" s="46" t="s">
        <v>2173</v>
      </c>
      <c r="C12" s="62">
        <v>20568</v>
      </c>
      <c r="D12" s="62">
        <v>20568</v>
      </c>
    </row>
    <row r="13" s="38" customFormat="1" ht="25" customHeight="1" spans="1:4">
      <c r="A13" s="63" t="s">
        <v>2169</v>
      </c>
      <c r="B13" s="46" t="s">
        <v>2174</v>
      </c>
      <c r="C13" s="62">
        <v>28900</v>
      </c>
      <c r="D13" s="62">
        <v>28900</v>
      </c>
    </row>
    <row r="14" s="38" customFormat="1" ht="25" customHeight="1" spans="1:4">
      <c r="A14" s="61" t="s">
        <v>2175</v>
      </c>
      <c r="B14" s="46" t="s">
        <v>2176</v>
      </c>
      <c r="C14" s="62">
        <v>7638</v>
      </c>
      <c r="D14" s="62">
        <v>7638</v>
      </c>
    </row>
    <row r="15" s="38" customFormat="1" ht="25" customHeight="1" spans="1:4">
      <c r="A15" s="63" t="s">
        <v>2167</v>
      </c>
      <c r="B15" s="46" t="s">
        <v>2177</v>
      </c>
      <c r="C15" s="62">
        <v>4762</v>
      </c>
      <c r="D15" s="62">
        <v>4762</v>
      </c>
    </row>
    <row r="16" s="38" customFormat="1" ht="25" customHeight="1" spans="1:4">
      <c r="A16" s="63" t="s">
        <v>2169</v>
      </c>
      <c r="B16" s="46" t="s">
        <v>2178</v>
      </c>
      <c r="C16" s="62">
        <v>2876</v>
      </c>
      <c r="D16" s="62">
        <v>2876</v>
      </c>
    </row>
    <row r="17" s="38" customFormat="1" ht="25" customHeight="1" spans="1:4">
      <c r="A17" s="61" t="s">
        <v>2179</v>
      </c>
      <c r="B17" s="46" t="s">
        <v>2180</v>
      </c>
      <c r="C17" s="62">
        <v>32570</v>
      </c>
      <c r="D17" s="62">
        <v>32570</v>
      </c>
    </row>
    <row r="18" s="38" customFormat="1" ht="25" customHeight="1" spans="1:4">
      <c r="A18" s="63" t="s">
        <v>2167</v>
      </c>
      <c r="B18" s="46" t="s">
        <v>2181</v>
      </c>
      <c r="C18" s="62">
        <v>18570</v>
      </c>
      <c r="D18" s="62">
        <v>18570</v>
      </c>
    </row>
    <row r="19" s="38" customFormat="1" ht="25" customHeight="1" spans="1:4">
      <c r="A19" s="63" t="s">
        <v>2182</v>
      </c>
      <c r="B19" s="46"/>
      <c r="C19" s="62">
        <v>16058</v>
      </c>
      <c r="D19" s="62">
        <v>16058</v>
      </c>
    </row>
    <row r="20" s="38" customFormat="1" ht="25" customHeight="1" spans="1:4">
      <c r="A20" s="63" t="s">
        <v>2183</v>
      </c>
      <c r="B20" s="46" t="s">
        <v>2184</v>
      </c>
      <c r="C20" s="62">
        <v>2512</v>
      </c>
      <c r="D20" s="62">
        <v>2512</v>
      </c>
    </row>
    <row r="21" s="38" customFormat="1" ht="25" customHeight="1" spans="1:4">
      <c r="A21" s="63" t="s">
        <v>2169</v>
      </c>
      <c r="B21" s="46" t="s">
        <v>2185</v>
      </c>
      <c r="C21" s="62">
        <v>14000</v>
      </c>
      <c r="D21" s="62">
        <v>14000</v>
      </c>
    </row>
    <row r="22" s="38" customFormat="1" ht="25" customHeight="1" spans="1:4">
      <c r="A22" s="63" t="s">
        <v>2182</v>
      </c>
      <c r="B22" s="46"/>
      <c r="C22" s="62">
        <v>12600</v>
      </c>
      <c r="D22" s="62">
        <v>12600</v>
      </c>
    </row>
    <row r="23" s="38" customFormat="1" ht="25" customHeight="1" spans="1:4">
      <c r="A23" s="63" t="s">
        <v>2186</v>
      </c>
      <c r="B23" s="46" t="s">
        <v>2187</v>
      </c>
      <c r="C23" s="62">
        <v>1400</v>
      </c>
      <c r="D23" s="62">
        <v>1400</v>
      </c>
    </row>
    <row r="24" s="38" customFormat="1" ht="25" customHeight="1" spans="1:4">
      <c r="A24" s="61" t="s">
        <v>2188</v>
      </c>
      <c r="B24" s="46" t="s">
        <v>2189</v>
      </c>
      <c r="C24" s="62">
        <v>9023</v>
      </c>
      <c r="D24" s="62">
        <v>9023</v>
      </c>
    </row>
    <row r="25" s="38" customFormat="1" ht="25" customHeight="1" spans="1:4">
      <c r="A25" s="63" t="s">
        <v>2167</v>
      </c>
      <c r="B25" s="46" t="s">
        <v>2190</v>
      </c>
      <c r="C25" s="62">
        <v>4521</v>
      </c>
      <c r="D25" s="62">
        <v>4521</v>
      </c>
    </row>
    <row r="26" s="38" customFormat="1" ht="25" customHeight="1" spans="1:4">
      <c r="A26" s="63" t="s">
        <v>2169</v>
      </c>
      <c r="B26" s="46" t="s">
        <v>2191</v>
      </c>
      <c r="C26" s="62">
        <v>4502</v>
      </c>
      <c r="D26" s="62">
        <v>4502</v>
      </c>
    </row>
    <row r="27" s="39" customFormat="1" ht="70" customHeight="1" spans="1:4">
      <c r="A27" s="64" t="s">
        <v>2192</v>
      </c>
      <c r="B27" s="64"/>
      <c r="C27" s="64"/>
      <c r="D27" s="64"/>
    </row>
    <row r="28" s="37" customFormat="1" ht="25" customHeight="1" spans="1:4">
      <c r="A28" s="65"/>
      <c r="B28" s="65"/>
      <c r="C28" s="65"/>
      <c r="D28" s="65"/>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tabColor rgb="FF00B0F0"/>
  </sheetPr>
  <dimension ref="A1:F44"/>
  <sheetViews>
    <sheetView showGridLines="0" showZeros="0" view="pageBreakPreview" zoomScaleNormal="90" workbookViewId="0">
      <pane ySplit="3" topLeftCell="A4" activePane="bottomLeft" state="frozen"/>
      <selection/>
      <selection pane="bottomLeft" activeCell="H10" sqref="H10"/>
    </sheetView>
  </sheetViews>
  <sheetFormatPr defaultColWidth="9" defaultRowHeight="14.25" outlineLevelCol="5"/>
  <cols>
    <col min="1" max="1" width="14.5" style="153" customWidth="1"/>
    <col min="2" max="2" width="50.75" style="153" customWidth="1"/>
    <col min="3" max="5" width="20.6333333333333" style="153" customWidth="1"/>
    <col min="6" max="16384" width="9" style="262"/>
  </cols>
  <sheetData>
    <row r="1" s="407" customFormat="1" ht="45" customHeight="1" spans="1:6">
      <c r="A1" s="410"/>
      <c r="B1" s="410" t="s">
        <v>128</v>
      </c>
      <c r="C1" s="410"/>
      <c r="D1" s="410"/>
      <c r="E1" s="410"/>
      <c r="F1" s="411"/>
    </row>
    <row r="2" ht="18.95" customHeight="1" spans="2:5">
      <c r="B2" s="446"/>
      <c r="C2" s="341"/>
      <c r="D2" s="341"/>
      <c r="E2" s="447" t="s">
        <v>2</v>
      </c>
    </row>
    <row r="3" s="443" customFormat="1" ht="45" customHeight="1" spans="1:6">
      <c r="A3" s="448" t="s">
        <v>3</v>
      </c>
      <c r="B3" s="344" t="s">
        <v>4</v>
      </c>
      <c r="C3" s="172" t="s">
        <v>129</v>
      </c>
      <c r="D3" s="172" t="s">
        <v>6</v>
      </c>
      <c r="E3" s="172" t="s">
        <v>130</v>
      </c>
      <c r="F3" s="268" t="s">
        <v>8</v>
      </c>
    </row>
    <row r="4" ht="18.75" spans="1:6">
      <c r="A4" s="449" t="s">
        <v>9</v>
      </c>
      <c r="B4" s="450" t="s">
        <v>10</v>
      </c>
      <c r="C4" s="100">
        <f>SUM(C5:C19)</f>
        <v>16670</v>
      </c>
      <c r="D4" s="100">
        <f>SUM(D5:D19)</f>
        <v>19428</v>
      </c>
      <c r="E4" s="301">
        <v>0.165</v>
      </c>
      <c r="F4" s="272" t="str">
        <f t="shared" ref="F4:F40" si="0">IF(LEN(A4)=3,"是",IF(B4&lt;&gt;"",IF(SUM(C4:D4)&lt;&gt;0,"是","否"),"是"))</f>
        <v>是</v>
      </c>
    </row>
    <row r="5" ht="18.75" spans="1:6">
      <c r="A5" s="451" t="s">
        <v>11</v>
      </c>
      <c r="B5" s="452" t="s">
        <v>12</v>
      </c>
      <c r="C5" s="103">
        <v>7343</v>
      </c>
      <c r="D5" s="453">
        <v>8133</v>
      </c>
      <c r="E5" s="454">
        <v>0.108</v>
      </c>
      <c r="F5" s="272" t="str">
        <f t="shared" si="0"/>
        <v>是</v>
      </c>
    </row>
    <row r="6" ht="18.75" spans="1:6">
      <c r="A6" s="451" t="s">
        <v>13</v>
      </c>
      <c r="B6" s="452" t="s">
        <v>14</v>
      </c>
      <c r="C6" s="103">
        <v>530</v>
      </c>
      <c r="D6" s="453">
        <v>420</v>
      </c>
      <c r="E6" s="454">
        <v>-0.208</v>
      </c>
      <c r="F6" s="272" t="str">
        <f t="shared" si="0"/>
        <v>是</v>
      </c>
    </row>
    <row r="7" ht="18.75" spans="1:6">
      <c r="A7" s="451" t="s">
        <v>15</v>
      </c>
      <c r="B7" s="452" t="s">
        <v>16</v>
      </c>
      <c r="C7" s="103">
        <v>278</v>
      </c>
      <c r="D7" s="453">
        <v>269</v>
      </c>
      <c r="E7" s="454">
        <v>-0.032</v>
      </c>
      <c r="F7" s="272" t="str">
        <f t="shared" si="0"/>
        <v>是</v>
      </c>
    </row>
    <row r="8" customFormat="1" ht="18.75" spans="1:6">
      <c r="A8" s="451" t="s">
        <v>17</v>
      </c>
      <c r="B8" s="452" t="s">
        <v>18</v>
      </c>
      <c r="C8" s="455">
        <v>110</v>
      </c>
      <c r="D8" s="455">
        <v>429</v>
      </c>
      <c r="E8" s="454">
        <v>2.9</v>
      </c>
      <c r="F8" s="272" t="str">
        <f t="shared" si="0"/>
        <v>是</v>
      </c>
    </row>
    <row r="9" ht="18.75" spans="1:6">
      <c r="A9" s="451" t="s">
        <v>19</v>
      </c>
      <c r="B9" s="452" t="s">
        <v>20</v>
      </c>
      <c r="C9" s="455">
        <v>679</v>
      </c>
      <c r="D9" s="455">
        <v>850</v>
      </c>
      <c r="E9" s="454">
        <v>0.252</v>
      </c>
      <c r="F9" s="272" t="str">
        <f t="shared" si="0"/>
        <v>是</v>
      </c>
    </row>
    <row r="10" customFormat="1" ht="18.75" spans="1:6">
      <c r="A10" s="451" t="s">
        <v>21</v>
      </c>
      <c r="B10" s="452" t="s">
        <v>22</v>
      </c>
      <c r="C10" s="455">
        <v>457</v>
      </c>
      <c r="D10" s="455">
        <v>427</v>
      </c>
      <c r="E10" s="454">
        <v>-0.066</v>
      </c>
      <c r="F10" s="272" t="str">
        <f t="shared" si="0"/>
        <v>是</v>
      </c>
    </row>
    <row r="11" customFormat="1" ht="18.75" spans="1:6">
      <c r="A11" s="451" t="s">
        <v>23</v>
      </c>
      <c r="B11" s="452" t="s">
        <v>24</v>
      </c>
      <c r="C11" s="455">
        <v>272</v>
      </c>
      <c r="D11" s="455">
        <v>254</v>
      </c>
      <c r="E11" s="454">
        <v>-0.066</v>
      </c>
      <c r="F11" s="272" t="str">
        <f t="shared" si="0"/>
        <v>是</v>
      </c>
    </row>
    <row r="12" customFormat="1" ht="18.75" spans="1:6">
      <c r="A12" s="451" t="s">
        <v>25</v>
      </c>
      <c r="B12" s="452" t="s">
        <v>26</v>
      </c>
      <c r="C12" s="455">
        <v>142</v>
      </c>
      <c r="D12" s="455">
        <v>97</v>
      </c>
      <c r="E12" s="454">
        <v>-0.317</v>
      </c>
      <c r="F12" s="272" t="str">
        <f t="shared" si="0"/>
        <v>是</v>
      </c>
    </row>
    <row r="13" customFormat="1" ht="18.75" spans="1:6">
      <c r="A13" s="451" t="s">
        <v>27</v>
      </c>
      <c r="B13" s="452" t="s">
        <v>28</v>
      </c>
      <c r="C13" s="455">
        <v>678</v>
      </c>
      <c r="D13" s="455">
        <v>1570</v>
      </c>
      <c r="E13" s="454">
        <v>1.316</v>
      </c>
      <c r="F13" s="272" t="str">
        <f t="shared" si="0"/>
        <v>是</v>
      </c>
    </row>
    <row r="14" customFormat="1" ht="18.75" spans="1:6">
      <c r="A14" s="451" t="s">
        <v>29</v>
      </c>
      <c r="B14" s="452" t="s">
        <v>30</v>
      </c>
      <c r="C14" s="455">
        <v>622</v>
      </c>
      <c r="D14" s="455">
        <v>622</v>
      </c>
      <c r="E14" s="454">
        <v>0</v>
      </c>
      <c r="F14" s="272" t="str">
        <f t="shared" si="0"/>
        <v>是</v>
      </c>
    </row>
    <row r="15" ht="18.75" spans="1:6">
      <c r="A15" s="451" t="s">
        <v>31</v>
      </c>
      <c r="B15" s="452" t="s">
        <v>32</v>
      </c>
      <c r="C15" s="455">
        <v>291</v>
      </c>
      <c r="D15" s="455">
        <v>219</v>
      </c>
      <c r="E15" s="454">
        <v>-0.247</v>
      </c>
      <c r="F15" s="272" t="str">
        <f t="shared" si="0"/>
        <v>是</v>
      </c>
    </row>
    <row r="16" customFormat="1" ht="18.75" spans="1:6">
      <c r="A16" s="451" t="s">
        <v>33</v>
      </c>
      <c r="B16" s="452" t="s">
        <v>34</v>
      </c>
      <c r="C16" s="455">
        <v>1446</v>
      </c>
      <c r="D16" s="455">
        <v>1930</v>
      </c>
      <c r="E16" s="454">
        <v>0.335</v>
      </c>
      <c r="F16" s="272" t="str">
        <f t="shared" si="0"/>
        <v>是</v>
      </c>
    </row>
    <row r="17" customFormat="1" ht="18.75" spans="1:6">
      <c r="A17" s="451" t="s">
        <v>35</v>
      </c>
      <c r="B17" s="452" t="s">
        <v>36</v>
      </c>
      <c r="C17" s="455">
        <v>3752</v>
      </c>
      <c r="D17" s="455">
        <v>4100</v>
      </c>
      <c r="E17" s="454">
        <v>0.093</v>
      </c>
      <c r="F17" s="272" t="str">
        <f t="shared" si="0"/>
        <v>是</v>
      </c>
    </row>
    <row r="18" customFormat="1" ht="18.75" spans="1:6">
      <c r="A18" s="451" t="s">
        <v>37</v>
      </c>
      <c r="B18" s="452" t="s">
        <v>38</v>
      </c>
      <c r="C18" s="455">
        <v>70</v>
      </c>
      <c r="D18" s="455">
        <v>108</v>
      </c>
      <c r="E18" s="454">
        <v>0.543</v>
      </c>
      <c r="F18" s="272" t="str">
        <f t="shared" si="0"/>
        <v>是</v>
      </c>
    </row>
    <row r="19" customFormat="1" ht="18.75" spans="1:6">
      <c r="A19" s="505" t="s">
        <v>131</v>
      </c>
      <c r="B19" s="452" t="s">
        <v>40</v>
      </c>
      <c r="C19" s="455">
        <v>0</v>
      </c>
      <c r="D19" s="455"/>
      <c r="E19" s="454" t="str">
        <f>IF(C19&gt;0,D19/C19-1,IF(C19&lt;0,-(D19/C19-1),""))</f>
        <v/>
      </c>
      <c r="F19" s="272" t="str">
        <f t="shared" si="0"/>
        <v>否</v>
      </c>
    </row>
    <row r="20" ht="18.75" spans="1:6">
      <c r="A20" s="355" t="s">
        <v>41</v>
      </c>
      <c r="B20" s="450" t="s">
        <v>42</v>
      </c>
      <c r="C20" s="315">
        <f>SUM(C21:C28)</f>
        <v>15764</v>
      </c>
      <c r="D20" s="315">
        <f>SUM(D21:D28)</f>
        <v>16472</v>
      </c>
      <c r="E20" s="456">
        <f>(D20-C20)/C20</f>
        <v>0.045</v>
      </c>
      <c r="F20" s="272" t="str">
        <f t="shared" si="0"/>
        <v>是</v>
      </c>
    </row>
    <row r="21" ht="18.75" spans="1:6">
      <c r="A21" s="457" t="s">
        <v>43</v>
      </c>
      <c r="B21" s="452" t="s">
        <v>44</v>
      </c>
      <c r="C21" s="311">
        <v>1309</v>
      </c>
      <c r="D21" s="311">
        <v>1550</v>
      </c>
      <c r="E21" s="454">
        <f t="shared" ref="E21:E28" si="1">(D21-C21)/C21</f>
        <v>0.184</v>
      </c>
      <c r="F21" s="272" t="str">
        <f t="shared" si="0"/>
        <v>是</v>
      </c>
    </row>
    <row r="22" ht="18.75" spans="1:6">
      <c r="A22" s="451" t="s">
        <v>45</v>
      </c>
      <c r="B22" s="458" t="s">
        <v>46</v>
      </c>
      <c r="C22" s="311">
        <v>6943</v>
      </c>
      <c r="D22" s="311">
        <v>3160</v>
      </c>
      <c r="E22" s="454">
        <f t="shared" si="1"/>
        <v>-0.545</v>
      </c>
      <c r="F22" s="272" t="str">
        <f t="shared" si="0"/>
        <v>是</v>
      </c>
    </row>
    <row r="23" ht="18.75" spans="1:6">
      <c r="A23" s="451" t="s">
        <v>47</v>
      </c>
      <c r="B23" s="452" t="s">
        <v>48</v>
      </c>
      <c r="C23" s="311">
        <v>5932</v>
      </c>
      <c r="D23" s="311">
        <v>6181</v>
      </c>
      <c r="E23" s="454">
        <f t="shared" si="1"/>
        <v>0.042</v>
      </c>
      <c r="F23" s="272" t="str">
        <f t="shared" si="0"/>
        <v>是</v>
      </c>
    </row>
    <row r="24" ht="18.75" spans="1:6">
      <c r="A24" s="451" t="s">
        <v>49</v>
      </c>
      <c r="B24" s="452" t="s">
        <v>50</v>
      </c>
      <c r="C24" s="311"/>
      <c r="D24" s="311">
        <v>0</v>
      </c>
      <c r="E24" s="454"/>
      <c r="F24" s="272" t="str">
        <f t="shared" si="0"/>
        <v>否</v>
      </c>
    </row>
    <row r="25" ht="18.75" spans="1:6">
      <c r="A25" s="451" t="s">
        <v>51</v>
      </c>
      <c r="B25" s="452" t="s">
        <v>52</v>
      </c>
      <c r="C25" s="311">
        <v>1415</v>
      </c>
      <c r="D25" s="311">
        <v>4831</v>
      </c>
      <c r="E25" s="454">
        <f t="shared" si="1"/>
        <v>2.414</v>
      </c>
      <c r="F25" s="272" t="str">
        <f t="shared" si="0"/>
        <v>是</v>
      </c>
    </row>
    <row r="26" customFormat="1" ht="18.75" spans="1:6">
      <c r="A26" s="452" t="s">
        <v>53</v>
      </c>
      <c r="B26" s="452" t="s">
        <v>54</v>
      </c>
      <c r="C26" s="311"/>
      <c r="D26" s="311">
        <v>0</v>
      </c>
      <c r="E26" s="454"/>
      <c r="F26" s="272" t="str">
        <f t="shared" si="0"/>
        <v>否</v>
      </c>
    </row>
    <row r="27" ht="18.75" spans="1:6">
      <c r="A27" s="452" t="s">
        <v>55</v>
      </c>
      <c r="B27" s="452" t="s">
        <v>56</v>
      </c>
      <c r="C27" s="311">
        <v>75</v>
      </c>
      <c r="D27" s="311">
        <v>660</v>
      </c>
      <c r="E27" s="454">
        <f t="shared" si="1"/>
        <v>7.8</v>
      </c>
      <c r="F27" s="272" t="str">
        <f t="shared" si="0"/>
        <v>是</v>
      </c>
    </row>
    <row r="28" ht="18.75" spans="1:6">
      <c r="A28" s="452" t="s">
        <v>57</v>
      </c>
      <c r="B28" s="452" t="s">
        <v>58</v>
      </c>
      <c r="C28" s="311">
        <v>90</v>
      </c>
      <c r="D28" s="311">
        <v>90</v>
      </c>
      <c r="E28" s="454">
        <f t="shared" ref="E28:E40" si="2">(D28-C28)/C28</f>
        <v>0</v>
      </c>
      <c r="F28" s="272" t="str">
        <f t="shared" si="0"/>
        <v>是</v>
      </c>
    </row>
    <row r="29" ht="18.75" spans="1:6">
      <c r="A29" s="452"/>
      <c r="B29" s="452"/>
      <c r="C29" s="103"/>
      <c r="D29" s="453"/>
      <c r="E29" s="454"/>
      <c r="F29" s="272" t="str">
        <f t="shared" si="0"/>
        <v>是</v>
      </c>
    </row>
    <row r="30" s="340" customFormat="1" ht="18.75" spans="1:6">
      <c r="A30" s="452"/>
      <c r="B30" s="354" t="s">
        <v>132</v>
      </c>
      <c r="C30" s="100">
        <f>C4+C20</f>
        <v>32434</v>
      </c>
      <c r="D30" s="100">
        <f>D4+D20</f>
        <v>35900</v>
      </c>
      <c r="E30" s="454">
        <f t="shared" si="2"/>
        <v>0.107</v>
      </c>
      <c r="F30" s="272" t="str">
        <f t="shared" si="0"/>
        <v>是</v>
      </c>
    </row>
    <row r="31" ht="18.75" spans="1:6">
      <c r="A31" s="452">
        <v>105</v>
      </c>
      <c r="B31" s="185" t="s">
        <v>60</v>
      </c>
      <c r="C31" s="100">
        <v>21568</v>
      </c>
      <c r="D31" s="459">
        <v>16058</v>
      </c>
      <c r="E31" s="454">
        <f t="shared" si="2"/>
        <v>-0.255</v>
      </c>
      <c r="F31" s="272" t="str">
        <f t="shared" si="0"/>
        <v>是</v>
      </c>
    </row>
    <row r="32" ht="18.75" spans="1:6">
      <c r="A32" s="452">
        <v>110</v>
      </c>
      <c r="B32" s="460" t="s">
        <v>61</v>
      </c>
      <c r="C32" s="100">
        <f>SUM(C33:C39)</f>
        <v>273619</v>
      </c>
      <c r="D32" s="100">
        <f>SUM(D33:D39)</f>
        <v>240812</v>
      </c>
      <c r="E32" s="454">
        <f t="shared" si="2"/>
        <v>-0.12</v>
      </c>
      <c r="F32" s="272" t="str">
        <f t="shared" si="0"/>
        <v>是</v>
      </c>
    </row>
    <row r="33" ht="18.75" spans="1:6">
      <c r="A33" s="452">
        <v>11001</v>
      </c>
      <c r="B33" s="461" t="s">
        <v>62</v>
      </c>
      <c r="C33" s="103">
        <v>2276</v>
      </c>
      <c r="D33" s="453">
        <v>2431</v>
      </c>
      <c r="E33" s="454">
        <f t="shared" si="2"/>
        <v>0.068</v>
      </c>
      <c r="F33" s="272" t="str">
        <f t="shared" si="0"/>
        <v>是</v>
      </c>
    </row>
    <row r="34" ht="18.75" spans="1:6">
      <c r="A34" s="452"/>
      <c r="B34" s="461" t="s">
        <v>63</v>
      </c>
      <c r="C34" s="103">
        <v>198470</v>
      </c>
      <c r="D34" s="453">
        <v>194802</v>
      </c>
      <c r="E34" s="454">
        <f t="shared" si="2"/>
        <v>-0.018</v>
      </c>
      <c r="F34" s="272" t="str">
        <f t="shared" si="0"/>
        <v>是</v>
      </c>
    </row>
    <row r="35" ht="18.75" spans="1:6">
      <c r="A35" s="452">
        <v>11006</v>
      </c>
      <c r="B35" s="461" t="s">
        <v>133</v>
      </c>
      <c r="C35" s="103"/>
      <c r="D35" s="453"/>
      <c r="E35" s="454" t="e">
        <f t="shared" si="2"/>
        <v>#DIV/0!</v>
      </c>
      <c r="F35" s="272" t="str">
        <f t="shared" si="0"/>
        <v>否</v>
      </c>
    </row>
    <row r="36" ht="18.75" spans="1:6">
      <c r="A36" s="452">
        <v>11008</v>
      </c>
      <c r="B36" s="461" t="s">
        <v>64</v>
      </c>
      <c r="C36" s="103">
        <v>57352</v>
      </c>
      <c r="D36" s="453">
        <v>19678</v>
      </c>
      <c r="E36" s="454">
        <f t="shared" si="2"/>
        <v>-0.657</v>
      </c>
      <c r="F36" s="272" t="str">
        <f t="shared" si="0"/>
        <v>是</v>
      </c>
    </row>
    <row r="37" ht="18.75" spans="1:6">
      <c r="A37" s="452">
        <v>11009</v>
      </c>
      <c r="B37" s="461" t="s">
        <v>65</v>
      </c>
      <c r="C37" s="103">
        <v>13199</v>
      </c>
      <c r="D37" s="453">
        <v>13614</v>
      </c>
      <c r="E37" s="454">
        <f t="shared" si="2"/>
        <v>0.031</v>
      </c>
      <c r="F37" s="272" t="str">
        <f t="shared" si="0"/>
        <v>是</v>
      </c>
    </row>
    <row r="38" s="444" customFormat="1" ht="18.75" spans="1:6">
      <c r="A38" s="452">
        <v>11013</v>
      </c>
      <c r="B38" s="461" t="s">
        <v>66</v>
      </c>
      <c r="C38" s="462"/>
      <c r="D38" s="462"/>
      <c r="E38" s="461"/>
      <c r="F38" s="272" t="str">
        <f t="shared" si="0"/>
        <v>否</v>
      </c>
    </row>
    <row r="39" s="445" customFormat="1" ht="18.75" spans="1:6">
      <c r="A39" s="452">
        <v>11015</v>
      </c>
      <c r="B39" s="463" t="s">
        <v>67</v>
      </c>
      <c r="C39" s="103">
        <v>2322</v>
      </c>
      <c r="D39" s="453">
        <v>10287</v>
      </c>
      <c r="E39" s="454">
        <f t="shared" si="2"/>
        <v>3.43</v>
      </c>
      <c r="F39" s="272" t="str">
        <f t="shared" si="0"/>
        <v>是</v>
      </c>
    </row>
    <row r="40" ht="18.75" spans="1:6">
      <c r="A40" s="464"/>
      <c r="B40" s="465" t="s">
        <v>68</v>
      </c>
      <c r="C40" s="100">
        <f>SUM(C30+C31+C32)</f>
        <v>327621</v>
      </c>
      <c r="D40" s="100">
        <f>SUM(D30+D31+D32)</f>
        <v>292770</v>
      </c>
      <c r="E40" s="454">
        <f t="shared" si="2"/>
        <v>-0.106</v>
      </c>
      <c r="F40" s="272" t="str">
        <f t="shared" si="0"/>
        <v>是</v>
      </c>
    </row>
    <row r="41" spans="4:4">
      <c r="D41" s="466"/>
    </row>
    <row r="42" spans="4:4">
      <c r="D42" s="466"/>
    </row>
    <row r="43" spans="4:4">
      <c r="D43" s="466"/>
    </row>
    <row r="44" spans="4:4">
      <c r="D44" s="466"/>
    </row>
  </sheetData>
  <autoFilter ref="A3:F40">
    <filterColumn colId="5">
      <customFilters>
        <customFilter operator="equal" val="是"/>
      </customFilters>
    </filterColumn>
    <extLst/>
  </autoFilter>
  <mergeCells count="1">
    <mergeCell ref="B1:E1"/>
  </mergeCells>
  <conditionalFormatting sqref="E2">
    <cfRule type="cellIs" dxfId="0" priority="40" stopIfTrue="1" operator="lessThanOrEqual">
      <formula>-1</formula>
    </cfRule>
  </conditionalFormatting>
  <conditionalFormatting sqref="B7:C7">
    <cfRule type="expression" dxfId="1" priority="38" stopIfTrue="1">
      <formula>"len($A:$A)=3"</formula>
    </cfRule>
  </conditionalFormatting>
  <conditionalFormatting sqref="B31">
    <cfRule type="expression" dxfId="1" priority="46" stopIfTrue="1">
      <formula>"len($A:$A)=3"</formula>
    </cfRule>
  </conditionalFormatting>
  <conditionalFormatting sqref="C31">
    <cfRule type="expression" dxfId="1" priority="9" stopIfTrue="1">
      <formula>"len($A:$A)=3"</formula>
    </cfRule>
  </conditionalFormatting>
  <conditionalFormatting sqref="B38:E38">
    <cfRule type="expression" dxfId="1" priority="2" stopIfTrue="1">
      <formula>"len($A:$A)=3"</formula>
    </cfRule>
  </conditionalFormatting>
  <conditionalFormatting sqref="B39">
    <cfRule type="expression" dxfId="1" priority="14" stopIfTrue="1">
      <formula>"len($A:$A)=3"</formula>
    </cfRule>
  </conditionalFormatting>
  <conditionalFormatting sqref="A26:A39">
    <cfRule type="expression" dxfId="1" priority="1" stopIfTrue="1">
      <formula>"len($A:$A)=3"</formula>
    </cfRule>
  </conditionalFormatting>
  <conditionalFormatting sqref="B33:B34">
    <cfRule type="expression" dxfId="1" priority="18" stopIfTrue="1">
      <formula>"len($A:$A)=3"</formula>
    </cfRule>
  </conditionalFormatting>
  <conditionalFormatting sqref="C33:C34">
    <cfRule type="expression" dxfId="1" priority="44" stopIfTrue="1">
      <formula>"len($A:$A)=3"</formula>
    </cfRule>
  </conditionalFormatting>
  <conditionalFormatting sqref="D21:D28">
    <cfRule type="expression" dxfId="1" priority="3" stopIfTrue="1">
      <formula>"len($A:$A)=3"</formula>
    </cfRule>
  </conditionalFormatting>
  <conditionalFormatting sqref="F4:F58">
    <cfRule type="cellIs" dxfId="2" priority="30" stopIfTrue="1" operator="lessThan">
      <formula>0</formula>
    </cfRule>
  </conditionalFormatting>
  <conditionalFormatting sqref="A4:C7 A8:A19 A20:B25 B27:B28 D4">
    <cfRule type="expression" dxfId="1" priority="36" stopIfTrue="1">
      <formula>"len($A:$A)=3"</formula>
    </cfRule>
  </conditionalFormatting>
  <conditionalFormatting sqref="B4:C6 D4">
    <cfRule type="expression" dxfId="1" priority="39" stopIfTrue="1">
      <formula>"len($A:$A)=3"</formula>
    </cfRule>
  </conditionalFormatting>
  <conditionalFormatting sqref="B8:D19">
    <cfRule type="expression" dxfId="1" priority="7" stopIfTrue="1">
      <formula>"len($A:$A)=3"</formula>
    </cfRule>
  </conditionalFormatting>
  <conditionalFormatting sqref="C20:C28 D20">
    <cfRule type="expression" dxfId="1" priority="4" stopIfTrue="1">
      <formula>"len($A:$A)=3"</formula>
    </cfRule>
  </conditionalFormatting>
  <conditionalFormatting sqref="B26 E26">
    <cfRule type="expression" dxfId="1" priority="5" stopIfTrue="1">
      <formula>"len($A:$A)=3"</formula>
    </cfRule>
  </conditionalFormatting>
  <conditionalFormatting sqref="B29:C29 B31 C32:C34 D32 C39">
    <cfRule type="expression" dxfId="1" priority="59" stopIfTrue="1">
      <formula>"len($A:$A)=3"</formula>
    </cfRule>
  </conditionalFormatting>
  <conditionalFormatting sqref="B29:C29 C39 B40:C58 D40:D44">
    <cfRule type="expression" dxfId="1" priority="47" stopIfTrue="1">
      <formula>"len($A:$A)=3"</formula>
    </cfRule>
  </conditionalFormatting>
  <conditionalFormatting sqref="B32:B34 B39">
    <cfRule type="expression" dxfId="1" priority="20" stopIfTrue="1">
      <formula>"len($A:$A)=3"</formula>
    </cfRule>
  </conditionalFormatting>
  <conditionalFormatting sqref="B32 B35:C35">
    <cfRule type="expression" dxfId="1" priority="19" stopIfTrue="1">
      <formula>"len($A:$A)=3"</formula>
    </cfRule>
  </conditionalFormatting>
  <conditionalFormatting sqref="C32:C34 D32">
    <cfRule type="expression" dxfId="1" priority="45" stopIfTrue="1">
      <formula>"len($A:$A)=3"</formula>
    </cfRule>
  </conditionalFormatting>
  <conditionalFormatting sqref="B36:B37 B39 A40:B44">
    <cfRule type="expression" dxfId="1" priority="16" stopIfTrue="1">
      <formula>"len($A:$A)=3"</formula>
    </cfRule>
  </conditionalFormatting>
  <conditionalFormatting sqref="C36:C37 C39">
    <cfRule type="expression" dxfId="1" priority="42" stopIfTrue="1">
      <formula>"len($A:$A)=3"</formula>
    </cfRule>
  </conditionalFormatting>
  <printOptions horizontalCentered="1"/>
  <pageMargins left="0.472222222222222" right="0.393055555555556" top="0.747916666666667" bottom="0.747916666666667" header="0.314583333333333" footer="0.314583333333333"/>
  <pageSetup paperSize="9" scale="85" orientation="portrait" horizontalDpi="600"/>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E17" sqref="E17"/>
    </sheetView>
  </sheetViews>
  <sheetFormatPr defaultColWidth="8.88333333333333" defaultRowHeight="13.5" outlineLevelCol="5"/>
  <cols>
    <col min="1" max="1" width="8.88333333333333" style="37"/>
    <col min="2" max="2" width="49.3833333333333" style="37" customWidth="1"/>
    <col min="3" max="6" width="20.6333333333333" style="37" customWidth="1"/>
    <col min="7" max="16384" width="8.88333333333333" style="37"/>
  </cols>
  <sheetData>
    <row r="1" s="37" customFormat="1" spans="1:1">
      <c r="A1" s="51"/>
    </row>
    <row r="2" s="37" customFormat="1" ht="45" customHeight="1" spans="1:6">
      <c r="A2" s="40" t="s">
        <v>2193</v>
      </c>
      <c r="B2" s="40"/>
      <c r="C2" s="40"/>
      <c r="D2" s="40"/>
      <c r="E2" s="40"/>
      <c r="F2" s="40"/>
    </row>
    <row r="3" s="38" customFormat="1" ht="18" customHeight="1" spans="2:6">
      <c r="B3" s="52" t="s">
        <v>2</v>
      </c>
      <c r="C3" s="53"/>
      <c r="D3" s="53"/>
      <c r="E3" s="53"/>
      <c r="F3" s="53"/>
    </row>
    <row r="4" s="38" customFormat="1" ht="30" customHeight="1" spans="1:6">
      <c r="A4" s="43" t="s">
        <v>4</v>
      </c>
      <c r="B4" s="43"/>
      <c r="C4" s="44" t="s">
        <v>2118</v>
      </c>
      <c r="D4" s="44" t="s">
        <v>2163</v>
      </c>
      <c r="E4" s="44" t="s">
        <v>2164</v>
      </c>
      <c r="F4" s="44" t="s">
        <v>2194</v>
      </c>
    </row>
    <row r="5" s="38" customFormat="1" ht="30" customHeight="1" spans="1:6">
      <c r="A5" s="54" t="s">
        <v>2195</v>
      </c>
      <c r="B5" s="54"/>
      <c r="C5" s="46" t="s">
        <v>2119</v>
      </c>
      <c r="D5" s="55">
        <v>314143</v>
      </c>
      <c r="E5" s="55">
        <v>314143</v>
      </c>
      <c r="F5" s="56"/>
    </row>
    <row r="6" s="38" customFormat="1" ht="30" customHeight="1" spans="1:6">
      <c r="A6" s="57" t="s">
        <v>2196</v>
      </c>
      <c r="B6" s="57"/>
      <c r="C6" s="46" t="s">
        <v>2120</v>
      </c>
      <c r="D6" s="55">
        <v>156138</v>
      </c>
      <c r="E6" s="55">
        <v>156138</v>
      </c>
      <c r="F6" s="56"/>
    </row>
    <row r="7" s="38" customFormat="1" ht="30" customHeight="1" spans="1:6">
      <c r="A7" s="57" t="s">
        <v>2197</v>
      </c>
      <c r="B7" s="57"/>
      <c r="C7" s="46" t="s">
        <v>2121</v>
      </c>
      <c r="D7" s="55">
        <v>158005</v>
      </c>
      <c r="E7" s="55">
        <v>158005</v>
      </c>
      <c r="F7" s="56"/>
    </row>
    <row r="8" s="38" customFormat="1" ht="30" customHeight="1" spans="1:6">
      <c r="A8" s="58" t="s">
        <v>2198</v>
      </c>
      <c r="B8" s="58"/>
      <c r="C8" s="46" t="s">
        <v>2122</v>
      </c>
      <c r="D8" s="56"/>
      <c r="E8" s="56"/>
      <c r="F8" s="56"/>
    </row>
    <row r="9" s="38" customFormat="1" ht="30" customHeight="1" spans="1:6">
      <c r="A9" s="57" t="s">
        <v>2196</v>
      </c>
      <c r="B9" s="57"/>
      <c r="C9" s="46" t="s">
        <v>2123</v>
      </c>
      <c r="D9" s="56"/>
      <c r="E9" s="56"/>
      <c r="F9" s="56"/>
    </row>
    <row r="10" s="38" customFormat="1" ht="30" customHeight="1" spans="1:6">
      <c r="A10" s="57" t="s">
        <v>2197</v>
      </c>
      <c r="B10" s="57"/>
      <c r="C10" s="46" t="s">
        <v>2124</v>
      </c>
      <c r="D10" s="56"/>
      <c r="E10" s="56"/>
      <c r="F10" s="56"/>
    </row>
    <row r="11" s="39" customFormat="1" ht="41" customHeight="1" spans="1:6">
      <c r="A11" s="50" t="s">
        <v>2199</v>
      </c>
      <c r="B11" s="50"/>
      <c r="C11" s="50"/>
      <c r="D11" s="50"/>
      <c r="E11" s="50"/>
      <c r="F11" s="50"/>
    </row>
    <row r="15" s="37" customFormat="1" ht="19" customHeight="1"/>
    <row r="16" s="37" customFormat="1" ht="29" customHeight="1"/>
    <row r="17" s="37" customFormat="1" ht="29" customHeight="1"/>
    <row r="18" s="37" customFormat="1" ht="29" customHeight="1"/>
    <row r="19" s="37" customFormat="1" ht="29" customHeight="1"/>
    <row r="20" s="37" customFormat="1" ht="30" customHeight="1"/>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9"/>
  <sheetViews>
    <sheetView workbookViewId="0">
      <selection activeCell="A2" sqref="A2:F2"/>
    </sheetView>
  </sheetViews>
  <sheetFormatPr defaultColWidth="8.88333333333333" defaultRowHeight="13.5" outlineLevelCol="5"/>
  <cols>
    <col min="1" max="1" width="8.88333333333333" style="37"/>
    <col min="2" max="6" width="24.2166666666667" style="37" customWidth="1"/>
    <col min="7" max="16384" width="8.88333333333333" style="37"/>
  </cols>
  <sheetData>
    <row r="1" s="37" customFormat="1" ht="24" customHeight="1"/>
    <row r="2" s="37" customFormat="1" ht="27" spans="1:6">
      <c r="A2" s="40" t="s">
        <v>2200</v>
      </c>
      <c r="B2" s="41"/>
      <c r="C2" s="41"/>
      <c r="D2" s="41"/>
      <c r="E2" s="41"/>
      <c r="F2" s="41"/>
    </row>
    <row r="3" s="37" customFormat="1" ht="23" customHeight="1" spans="1:6">
      <c r="A3" s="42" t="s">
        <v>2</v>
      </c>
      <c r="B3" s="42"/>
      <c r="C3" s="42"/>
      <c r="D3" s="42"/>
      <c r="E3" s="42"/>
      <c r="F3" s="42"/>
    </row>
    <row r="4" s="38" customFormat="1" ht="30" customHeight="1" spans="1:6">
      <c r="A4" s="43" t="s">
        <v>2201</v>
      </c>
      <c r="B4" s="44" t="s">
        <v>2074</v>
      </c>
      <c r="C4" s="44" t="s">
        <v>2202</v>
      </c>
      <c r="D4" s="44" t="s">
        <v>2203</v>
      </c>
      <c r="E4" s="44" t="s">
        <v>2204</v>
      </c>
      <c r="F4" s="44" t="s">
        <v>2205</v>
      </c>
    </row>
    <row r="5" s="38" customFormat="1" ht="45" customHeight="1" spans="1:6">
      <c r="A5" s="45">
        <v>1</v>
      </c>
      <c r="B5" s="46"/>
      <c r="C5" s="47"/>
      <c r="D5" s="48"/>
      <c r="E5" s="48"/>
      <c r="F5" s="48"/>
    </row>
    <row r="6" s="38" customFormat="1" ht="43" customHeight="1" spans="1:6">
      <c r="A6" s="45">
        <v>2</v>
      </c>
      <c r="B6" s="46"/>
      <c r="C6" s="47"/>
      <c r="D6" s="48"/>
      <c r="E6" s="48"/>
      <c r="F6" s="48"/>
    </row>
    <row r="7" s="38" customFormat="1" ht="45" customHeight="1" spans="1:6">
      <c r="A7" s="45" t="s">
        <v>2206</v>
      </c>
      <c r="B7" s="46"/>
      <c r="C7" s="47"/>
      <c r="D7" s="48"/>
      <c r="E7" s="48"/>
      <c r="F7" s="48"/>
    </row>
    <row r="8" s="38" customFormat="1" ht="36" customHeight="1" spans="1:6">
      <c r="A8" s="49" t="s">
        <v>2207</v>
      </c>
      <c r="B8" s="49"/>
      <c r="C8" s="49"/>
      <c r="D8" s="49"/>
      <c r="E8" s="49"/>
      <c r="F8" s="49"/>
    </row>
    <row r="9" s="39" customFormat="1" ht="33" customHeight="1" spans="1:6">
      <c r="A9" s="50" t="s">
        <v>2208</v>
      </c>
      <c r="B9" s="50"/>
      <c r="C9" s="50"/>
      <c r="D9" s="50"/>
      <c r="E9" s="50"/>
      <c r="F9" s="50"/>
    </row>
  </sheetData>
  <mergeCells count="9">
    <mergeCell ref="A2:F2"/>
    <mergeCell ref="A3:F3"/>
    <mergeCell ref="A8:F8"/>
    <mergeCell ref="A9:F9"/>
    <mergeCell ref="B5:B7"/>
    <mergeCell ref="C5:C7"/>
    <mergeCell ref="D5:D7"/>
    <mergeCell ref="E5:E7"/>
    <mergeCell ref="F5:F7"/>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102"/>
  <sheetViews>
    <sheetView topLeftCell="A46" workbookViewId="0">
      <selection activeCell="B59" sqref="A29:J74"/>
    </sheetView>
  </sheetViews>
  <sheetFormatPr defaultColWidth="8" defaultRowHeight="12"/>
  <cols>
    <col min="1" max="1" width="34.625" style="14" customWidth="1"/>
    <col min="2" max="2" width="49" style="14" customWidth="1"/>
    <col min="3" max="4" width="11.875" style="14" customWidth="1"/>
    <col min="5" max="5" width="15.75" style="14" customWidth="1"/>
    <col min="6" max="9" width="11.875" style="14" customWidth="1"/>
    <col min="10" max="10" width="52" style="14" customWidth="1"/>
    <col min="11" max="16384" width="8" style="14"/>
  </cols>
  <sheetData>
    <row r="2" s="14" customFormat="1" ht="39" customHeight="1" spans="1:10">
      <c r="A2" s="17" t="s">
        <v>2209</v>
      </c>
      <c r="B2" s="17"/>
      <c r="C2" s="17"/>
      <c r="D2" s="17"/>
      <c r="E2" s="17"/>
      <c r="F2" s="17"/>
      <c r="G2" s="17"/>
      <c r="H2" s="17"/>
      <c r="I2" s="17"/>
      <c r="J2" s="17"/>
    </row>
    <row r="3" s="14" customFormat="1" ht="23" customHeight="1" spans="1:1">
      <c r="A3" s="18"/>
    </row>
    <row r="4" s="15" customFormat="1" ht="44.25" customHeight="1" spans="1:10">
      <c r="A4" s="19" t="s">
        <v>2210</v>
      </c>
      <c r="B4" s="19" t="s">
        <v>2211</v>
      </c>
      <c r="C4" s="19" t="s">
        <v>2212</v>
      </c>
      <c r="D4" s="19" t="s">
        <v>2213</v>
      </c>
      <c r="E4" s="19" t="s">
        <v>2214</v>
      </c>
      <c r="F4" s="19" t="s">
        <v>2215</v>
      </c>
      <c r="G4" s="19" t="s">
        <v>2216</v>
      </c>
      <c r="H4" s="19" t="s">
        <v>2217</v>
      </c>
      <c r="I4" s="19" t="s">
        <v>2218</v>
      </c>
      <c r="J4" s="19" t="s">
        <v>2219</v>
      </c>
    </row>
    <row r="5" s="14" customFormat="1" ht="19" customHeight="1" spans="1:10">
      <c r="A5" s="20">
        <v>1</v>
      </c>
      <c r="B5" s="20">
        <v>2</v>
      </c>
      <c r="C5" s="20">
        <v>3</v>
      </c>
      <c r="D5" s="20">
        <v>4</v>
      </c>
      <c r="E5" s="20">
        <v>5</v>
      </c>
      <c r="F5" s="20">
        <v>6</v>
      </c>
      <c r="G5" s="20">
        <v>7</v>
      </c>
      <c r="H5" s="20">
        <v>8</v>
      </c>
      <c r="I5" s="20">
        <v>9</v>
      </c>
      <c r="J5" s="20">
        <v>10</v>
      </c>
    </row>
    <row r="6" s="14" customFormat="1" ht="35" customHeight="1" spans="1:10">
      <c r="A6" s="21" t="s">
        <v>2220</v>
      </c>
      <c r="B6" s="22"/>
      <c r="C6" s="22"/>
      <c r="D6" s="22"/>
      <c r="E6" s="23"/>
      <c r="F6" s="23"/>
      <c r="G6" s="23"/>
      <c r="H6" s="23"/>
      <c r="I6" s="23"/>
      <c r="J6" s="23"/>
    </row>
    <row r="7" s="14" customFormat="1" ht="35" customHeight="1" spans="1:10">
      <c r="A7" s="24" t="s">
        <v>2221</v>
      </c>
      <c r="B7" s="24"/>
      <c r="C7" s="24"/>
      <c r="D7" s="24"/>
      <c r="E7" s="23"/>
      <c r="F7" s="23"/>
      <c r="G7" s="23"/>
      <c r="H7" s="23"/>
      <c r="I7" s="23"/>
      <c r="J7" s="23"/>
    </row>
    <row r="8" s="14" customFormat="1" ht="35" customHeight="1" spans="1:10">
      <c r="A8" s="24"/>
      <c r="B8" s="24" t="s">
        <v>2222</v>
      </c>
      <c r="C8" s="24"/>
      <c r="D8" s="24"/>
      <c r="E8" s="23"/>
      <c r="F8" s="23"/>
      <c r="G8" s="23"/>
      <c r="H8" s="23"/>
      <c r="I8" s="23"/>
      <c r="J8" s="23"/>
    </row>
    <row r="9" s="16" customFormat="1" ht="24" customHeight="1" spans="1:10">
      <c r="A9" s="24"/>
      <c r="B9" s="24"/>
      <c r="C9" s="25" t="s">
        <v>2223</v>
      </c>
      <c r="D9" s="26"/>
      <c r="E9" s="23"/>
      <c r="F9" s="23"/>
      <c r="G9" s="23"/>
      <c r="H9" s="23"/>
      <c r="I9" s="23"/>
      <c r="J9" s="23"/>
    </row>
    <row r="10" s="14" customFormat="1" ht="24" customHeight="1" spans="1:10">
      <c r="A10" s="24"/>
      <c r="B10" s="24"/>
      <c r="C10" s="27"/>
      <c r="D10" s="28" t="s">
        <v>2224</v>
      </c>
      <c r="E10" s="23"/>
      <c r="F10" s="23"/>
      <c r="G10" s="23"/>
      <c r="H10" s="23"/>
      <c r="I10" s="23"/>
      <c r="J10" s="23"/>
    </row>
    <row r="11" s="14" customFormat="1" ht="24" customHeight="1" spans="1:10">
      <c r="A11" s="24"/>
      <c r="B11" s="24"/>
      <c r="C11" s="27"/>
      <c r="D11" s="28"/>
      <c r="E11" s="23" t="s">
        <v>2225</v>
      </c>
      <c r="F11" s="26" t="s">
        <v>2226</v>
      </c>
      <c r="G11" s="26" t="s">
        <v>2227</v>
      </c>
      <c r="H11" s="26" t="s">
        <v>2228</v>
      </c>
      <c r="I11" s="26" t="s">
        <v>2229</v>
      </c>
      <c r="J11" s="25" t="s">
        <v>2225</v>
      </c>
    </row>
    <row r="12" s="14" customFormat="1" ht="24" customHeight="1" spans="1:10">
      <c r="A12" s="24"/>
      <c r="B12" s="24"/>
      <c r="C12" s="27"/>
      <c r="D12" s="28"/>
      <c r="E12" s="23" t="s">
        <v>2230</v>
      </c>
      <c r="F12" s="28" t="s">
        <v>2226</v>
      </c>
      <c r="G12" s="28" t="s">
        <v>2231</v>
      </c>
      <c r="H12" s="28" t="s">
        <v>2228</v>
      </c>
      <c r="I12" s="28" t="s">
        <v>2229</v>
      </c>
      <c r="J12" s="27" t="s">
        <v>2230</v>
      </c>
    </row>
    <row r="13" ht="24" customHeight="1" spans="1:10">
      <c r="A13" s="24"/>
      <c r="B13" s="24"/>
      <c r="C13" s="27"/>
      <c r="D13" s="28" t="s">
        <v>2232</v>
      </c>
      <c r="E13" s="23"/>
      <c r="F13" s="23"/>
      <c r="G13" s="23"/>
      <c r="H13" s="23"/>
      <c r="I13" s="23"/>
      <c r="J13" s="23"/>
    </row>
    <row r="14" ht="24" customHeight="1" spans="1:10">
      <c r="A14" s="24"/>
      <c r="B14" s="24"/>
      <c r="C14" s="27"/>
      <c r="D14" s="28"/>
      <c r="E14" s="23" t="s">
        <v>2233</v>
      </c>
      <c r="F14" s="23" t="s">
        <v>2226</v>
      </c>
      <c r="G14" s="23" t="s">
        <v>2234</v>
      </c>
      <c r="H14" s="23" t="s">
        <v>2235</v>
      </c>
      <c r="I14" s="23" t="s">
        <v>2236</v>
      </c>
      <c r="J14" s="32" t="s">
        <v>2233</v>
      </c>
    </row>
    <row r="15" ht="24" customHeight="1" spans="1:10">
      <c r="A15" s="24"/>
      <c r="B15" s="24"/>
      <c r="C15" s="27"/>
      <c r="D15" s="28"/>
      <c r="E15" s="23" t="s">
        <v>2237</v>
      </c>
      <c r="F15" s="23" t="s">
        <v>2238</v>
      </c>
      <c r="G15" s="23" t="s">
        <v>2239</v>
      </c>
      <c r="H15" s="23" t="s">
        <v>2235</v>
      </c>
      <c r="I15" s="23" t="s">
        <v>2236</v>
      </c>
      <c r="J15" s="27" t="s">
        <v>2237</v>
      </c>
    </row>
    <row r="16" ht="24" customHeight="1" spans="1:10">
      <c r="A16" s="24"/>
      <c r="B16" s="24"/>
      <c r="C16" s="27"/>
      <c r="D16" s="28" t="s">
        <v>2240</v>
      </c>
      <c r="E16" s="23"/>
      <c r="F16" s="23"/>
      <c r="G16" s="23"/>
      <c r="H16" s="23"/>
      <c r="I16" s="23"/>
      <c r="J16" s="23"/>
    </row>
    <row r="17" ht="24" customHeight="1" spans="1:10">
      <c r="A17" s="24"/>
      <c r="B17" s="24"/>
      <c r="C17" s="27"/>
      <c r="D17" s="28"/>
      <c r="E17" s="23" t="s">
        <v>2241</v>
      </c>
      <c r="F17" s="23" t="s">
        <v>2238</v>
      </c>
      <c r="G17" s="23" t="s">
        <v>2242</v>
      </c>
      <c r="H17" s="23" t="s">
        <v>2243</v>
      </c>
      <c r="I17" s="23" t="s">
        <v>2236</v>
      </c>
      <c r="J17" s="23" t="s">
        <v>2244</v>
      </c>
    </row>
    <row r="18" ht="24" customHeight="1" spans="1:10">
      <c r="A18" s="24"/>
      <c r="B18" s="24"/>
      <c r="C18" s="27"/>
      <c r="D18" s="28"/>
      <c r="E18" s="23" t="s">
        <v>2245</v>
      </c>
      <c r="F18" s="23" t="s">
        <v>2238</v>
      </c>
      <c r="G18" s="23" t="s">
        <v>2242</v>
      </c>
      <c r="H18" s="23" t="s">
        <v>2243</v>
      </c>
      <c r="I18" s="23" t="s">
        <v>2236</v>
      </c>
      <c r="J18" s="23" t="s">
        <v>2244</v>
      </c>
    </row>
    <row r="19" ht="24" customHeight="1" spans="1:10">
      <c r="A19" s="24"/>
      <c r="B19" s="24"/>
      <c r="C19" s="27"/>
      <c r="D19" s="28" t="s">
        <v>2246</v>
      </c>
      <c r="E19" s="23"/>
      <c r="F19" s="23"/>
      <c r="G19" s="23"/>
      <c r="H19" s="23"/>
      <c r="I19" s="23"/>
      <c r="J19" s="23"/>
    </row>
    <row r="20" ht="24" customHeight="1" spans="1:10">
      <c r="A20" s="24"/>
      <c r="B20" s="24"/>
      <c r="C20" s="27"/>
      <c r="D20" s="28"/>
      <c r="E20" s="23" t="s">
        <v>2247</v>
      </c>
      <c r="F20" s="23" t="s">
        <v>2248</v>
      </c>
      <c r="G20" s="23">
        <v>65</v>
      </c>
      <c r="H20" s="23" t="s">
        <v>2249</v>
      </c>
      <c r="I20" s="23" t="s">
        <v>2229</v>
      </c>
      <c r="J20" s="23" t="s">
        <v>2250</v>
      </c>
    </row>
    <row r="21" ht="24" customHeight="1" spans="1:10">
      <c r="A21" s="24"/>
      <c r="B21" s="24"/>
      <c r="C21" s="27" t="s">
        <v>2251</v>
      </c>
      <c r="D21" s="28"/>
      <c r="E21" s="23"/>
      <c r="F21" s="23"/>
      <c r="G21" s="23"/>
      <c r="H21" s="23"/>
      <c r="I21" s="23"/>
      <c r="J21" s="23"/>
    </row>
    <row r="22" ht="24" customHeight="1" spans="1:10">
      <c r="A22" s="24"/>
      <c r="B22" s="24"/>
      <c r="C22" s="27"/>
      <c r="D22" s="28" t="s">
        <v>2252</v>
      </c>
      <c r="E22" s="23"/>
      <c r="F22" s="23"/>
      <c r="G22" s="23"/>
      <c r="H22" s="23"/>
      <c r="I22" s="23"/>
      <c r="J22" s="23"/>
    </row>
    <row r="23" ht="24" customHeight="1" spans="1:10">
      <c r="A23" s="24"/>
      <c r="B23" s="24"/>
      <c r="C23" s="27"/>
      <c r="D23" s="28"/>
      <c r="E23" s="23" t="s">
        <v>2253</v>
      </c>
      <c r="F23" s="23" t="s">
        <v>2238</v>
      </c>
      <c r="G23" s="23" t="s">
        <v>2254</v>
      </c>
      <c r="H23" s="23" t="s">
        <v>2255</v>
      </c>
      <c r="I23" s="23" t="s">
        <v>2236</v>
      </c>
      <c r="J23" s="23" t="s">
        <v>2253</v>
      </c>
    </row>
    <row r="24" ht="24" customHeight="1" spans="1:10">
      <c r="A24" s="24"/>
      <c r="B24" s="24"/>
      <c r="C24" s="27"/>
      <c r="D24" s="28"/>
      <c r="E24" s="23" t="s">
        <v>2256</v>
      </c>
      <c r="F24" s="23" t="s">
        <v>2238</v>
      </c>
      <c r="G24" s="23" t="s">
        <v>2257</v>
      </c>
      <c r="H24" s="23" t="s">
        <v>2255</v>
      </c>
      <c r="I24" s="23" t="s">
        <v>2236</v>
      </c>
      <c r="J24" s="23" t="s">
        <v>2256</v>
      </c>
    </row>
    <row r="25" ht="24" customHeight="1" spans="1:10">
      <c r="A25" s="24"/>
      <c r="B25" s="24"/>
      <c r="C25" s="27" t="s">
        <v>2258</v>
      </c>
      <c r="D25" s="28"/>
      <c r="E25" s="23"/>
      <c r="F25" s="23"/>
      <c r="G25" s="23"/>
      <c r="H25" s="23"/>
      <c r="I25" s="23"/>
      <c r="J25" s="23"/>
    </row>
    <row r="26" ht="24" customHeight="1" spans="1:10">
      <c r="A26" s="24"/>
      <c r="B26" s="24"/>
      <c r="C26" s="27"/>
      <c r="D26" s="28" t="s">
        <v>2259</v>
      </c>
      <c r="E26" s="23"/>
      <c r="F26" s="23"/>
      <c r="G26" s="23"/>
      <c r="H26" s="23"/>
      <c r="I26" s="23"/>
      <c r="J26" s="23"/>
    </row>
    <row r="27" ht="24" customHeight="1" spans="1:10">
      <c r="A27" s="24"/>
      <c r="B27" s="24"/>
      <c r="C27" s="27"/>
      <c r="D27" s="28"/>
      <c r="E27" s="23" t="s">
        <v>2260</v>
      </c>
      <c r="F27" s="23" t="s">
        <v>2226</v>
      </c>
      <c r="G27" s="23" t="s">
        <v>2234</v>
      </c>
      <c r="H27" s="23" t="s">
        <v>2235</v>
      </c>
      <c r="I27" s="23" t="s">
        <v>2236</v>
      </c>
      <c r="J27" s="23" t="s">
        <v>2261</v>
      </c>
    </row>
    <row r="28" ht="24" customHeight="1" spans="1:10">
      <c r="A28" s="24"/>
      <c r="B28" s="24"/>
      <c r="C28" s="27"/>
      <c r="D28" s="28"/>
      <c r="E28" s="23"/>
      <c r="F28" s="23"/>
      <c r="G28" s="23"/>
      <c r="H28" s="23"/>
      <c r="I28" s="23"/>
      <c r="J28" s="23"/>
    </row>
    <row r="29" ht="24" customHeight="1" spans="1:10">
      <c r="A29" s="29" t="s">
        <v>2262</v>
      </c>
      <c r="B29" s="24"/>
      <c r="C29" s="27"/>
      <c r="D29" s="28"/>
      <c r="E29" s="23"/>
      <c r="F29" s="23"/>
      <c r="G29" s="23"/>
      <c r="H29" s="23"/>
      <c r="I29" s="23"/>
      <c r="J29" s="23"/>
    </row>
    <row r="30" ht="24" customHeight="1" spans="1:10">
      <c r="A30" s="24" t="s">
        <v>2263</v>
      </c>
      <c r="B30" s="24"/>
      <c r="C30" s="27"/>
      <c r="D30" s="28"/>
      <c r="E30" s="23"/>
      <c r="F30" s="23"/>
      <c r="G30" s="23"/>
      <c r="H30" s="23"/>
      <c r="I30" s="23"/>
      <c r="J30" s="23"/>
    </row>
    <row r="31" ht="24" customHeight="1" spans="1:10">
      <c r="A31" s="24"/>
      <c r="B31" s="24" t="s">
        <v>2264</v>
      </c>
      <c r="C31" s="27"/>
      <c r="D31" s="28"/>
      <c r="E31" s="23"/>
      <c r="F31" s="23"/>
      <c r="G31" s="23"/>
      <c r="H31" s="23"/>
      <c r="I31" s="23"/>
      <c r="J31" s="23"/>
    </row>
    <row r="32" ht="24" customHeight="1" spans="1:10">
      <c r="A32" s="24"/>
      <c r="B32" s="24"/>
      <c r="C32" s="27" t="s">
        <v>2223</v>
      </c>
      <c r="D32" s="28"/>
      <c r="E32" s="23"/>
      <c r="F32" s="23"/>
      <c r="G32" s="23"/>
      <c r="H32" s="23"/>
      <c r="I32" s="23"/>
      <c r="J32" s="23"/>
    </row>
    <row r="33" ht="24" customHeight="1" spans="1:10">
      <c r="A33" s="24"/>
      <c r="B33" s="24"/>
      <c r="C33" s="27"/>
      <c r="D33" s="28" t="s">
        <v>2224</v>
      </c>
      <c r="E33" s="23"/>
      <c r="F33" s="23"/>
      <c r="G33" s="23"/>
      <c r="H33" s="23"/>
      <c r="I33" s="23"/>
      <c r="J33" s="23"/>
    </row>
    <row r="34" ht="24" customHeight="1" spans="1:10">
      <c r="A34" s="24"/>
      <c r="B34" s="24"/>
      <c r="C34" s="27"/>
      <c r="D34" s="28"/>
      <c r="E34" s="23" t="s">
        <v>2265</v>
      </c>
      <c r="F34" s="23" t="str">
        <f>F43</f>
        <v>&gt;=</v>
      </c>
      <c r="G34" s="23" t="s">
        <v>2266</v>
      </c>
      <c r="H34" s="23" t="s">
        <v>2267</v>
      </c>
      <c r="I34" s="23" t="s">
        <v>2229</v>
      </c>
      <c r="J34" s="23" t="s">
        <v>2265</v>
      </c>
    </row>
    <row r="35" ht="24" customHeight="1" spans="1:10">
      <c r="A35" s="24"/>
      <c r="B35" s="24"/>
      <c r="C35" s="27"/>
      <c r="D35" s="28"/>
      <c r="E35" s="23" t="s">
        <v>2268</v>
      </c>
      <c r="F35" s="23" t="s">
        <v>2226</v>
      </c>
      <c r="G35" s="23" t="s">
        <v>2269</v>
      </c>
      <c r="H35" s="23" t="s">
        <v>2267</v>
      </c>
      <c r="I35" s="23" t="s">
        <v>2229</v>
      </c>
      <c r="J35" s="23" t="s">
        <v>2270</v>
      </c>
    </row>
    <row r="36" ht="24" customHeight="1" spans="1:10">
      <c r="A36" s="24"/>
      <c r="B36" s="24"/>
      <c r="C36" s="27"/>
      <c r="D36" s="28"/>
      <c r="E36" s="23" t="s">
        <v>2271</v>
      </c>
      <c r="F36" s="23" t="s">
        <v>2226</v>
      </c>
      <c r="G36" s="23" t="s">
        <v>2272</v>
      </c>
      <c r="H36" s="23" t="s">
        <v>2267</v>
      </c>
      <c r="I36" s="23" t="s">
        <v>2229</v>
      </c>
      <c r="J36" s="23" t="s">
        <v>2270</v>
      </c>
    </row>
    <row r="37" ht="24" customHeight="1" spans="1:10">
      <c r="A37" s="24"/>
      <c r="B37" s="24"/>
      <c r="C37" s="27"/>
      <c r="D37" s="28"/>
      <c r="E37" s="23" t="s">
        <v>2273</v>
      </c>
      <c r="F37" s="23" t="s">
        <v>2226</v>
      </c>
      <c r="G37" s="23" t="s">
        <v>2274</v>
      </c>
      <c r="H37" s="23" t="s">
        <v>2267</v>
      </c>
      <c r="I37" s="23" t="s">
        <v>2229</v>
      </c>
      <c r="J37" s="23" t="s">
        <v>2275</v>
      </c>
    </row>
    <row r="38" ht="24" customHeight="1" spans="1:10">
      <c r="A38" s="24"/>
      <c r="B38" s="24"/>
      <c r="C38" s="27"/>
      <c r="D38" s="28" t="s">
        <v>2232</v>
      </c>
      <c r="E38" s="23"/>
      <c r="F38" s="23"/>
      <c r="G38" s="23"/>
      <c r="H38" s="23"/>
      <c r="I38" s="23"/>
      <c r="J38" s="23"/>
    </row>
    <row r="39" ht="24" customHeight="1" spans="1:10">
      <c r="A39" s="24"/>
      <c r="B39" s="24"/>
      <c r="C39" s="27"/>
      <c r="D39" s="28"/>
      <c r="E39" s="23" t="s">
        <v>2276</v>
      </c>
      <c r="F39" s="23" t="s">
        <v>2238</v>
      </c>
      <c r="G39" s="23" t="s">
        <v>1382</v>
      </c>
      <c r="H39" s="23"/>
      <c r="I39" s="23" t="s">
        <v>2236</v>
      </c>
      <c r="J39" s="23" t="s">
        <v>2277</v>
      </c>
    </row>
    <row r="40" ht="24" customHeight="1" spans="1:10">
      <c r="A40" s="24"/>
      <c r="B40" s="24"/>
      <c r="C40" s="27"/>
      <c r="D40" s="28" t="s">
        <v>2240</v>
      </c>
      <c r="E40" s="23"/>
      <c r="F40" s="23"/>
      <c r="G40" s="23"/>
      <c r="H40" s="23"/>
      <c r="I40" s="23"/>
      <c r="J40" s="23"/>
    </row>
    <row r="41" ht="24" customHeight="1" spans="1:10">
      <c r="A41" s="24"/>
      <c r="B41" s="24"/>
      <c r="C41" s="27"/>
      <c r="D41" s="28"/>
      <c r="E41" s="23" t="s">
        <v>2278</v>
      </c>
      <c r="F41" s="23" t="s">
        <v>2238</v>
      </c>
      <c r="G41" s="23" t="s">
        <v>1382</v>
      </c>
      <c r="H41" s="23"/>
      <c r="I41" s="23" t="s">
        <v>2236</v>
      </c>
      <c r="J41" s="23" t="s">
        <v>2279</v>
      </c>
    </row>
    <row r="42" ht="24" customHeight="1" spans="1:10">
      <c r="A42" s="24"/>
      <c r="B42" s="24"/>
      <c r="C42" s="27"/>
      <c r="D42" s="28" t="s">
        <v>2246</v>
      </c>
      <c r="E42" s="23"/>
      <c r="F42" s="23"/>
      <c r="G42" s="23"/>
      <c r="H42" s="23"/>
      <c r="I42" s="23"/>
      <c r="J42" s="23"/>
    </row>
    <row r="43" ht="24" customHeight="1" spans="1:10">
      <c r="A43" s="24"/>
      <c r="B43" s="24"/>
      <c r="C43" s="27"/>
      <c r="D43" s="28"/>
      <c r="E43" s="23" t="s">
        <v>2280</v>
      </c>
      <c r="F43" s="23" t="s">
        <v>2226</v>
      </c>
      <c r="G43" s="23" t="s">
        <v>2281</v>
      </c>
      <c r="H43" s="23" t="s">
        <v>2282</v>
      </c>
      <c r="I43" s="23" t="s">
        <v>2229</v>
      </c>
      <c r="J43" s="23" t="s">
        <v>2283</v>
      </c>
    </row>
    <row r="44" ht="24" customHeight="1" spans="1:10">
      <c r="A44" s="24"/>
      <c r="B44" s="24"/>
      <c r="C44" s="27" t="s">
        <v>2251</v>
      </c>
      <c r="D44" s="28"/>
      <c r="E44" s="23"/>
      <c r="F44" s="23"/>
      <c r="G44" s="23"/>
      <c r="H44" s="23"/>
      <c r="I44" s="23"/>
      <c r="J44" s="23"/>
    </row>
    <row r="45" ht="24" customHeight="1" spans="1:10">
      <c r="A45" s="24"/>
      <c r="B45" s="24"/>
      <c r="C45" s="27"/>
      <c r="D45" s="28" t="s">
        <v>2284</v>
      </c>
      <c r="E45" s="23"/>
      <c r="F45" s="23"/>
      <c r="G45" s="23"/>
      <c r="H45" s="23"/>
      <c r="I45" s="23"/>
      <c r="J45" s="23"/>
    </row>
    <row r="46" ht="24" customHeight="1" spans="1:10">
      <c r="A46" s="24"/>
      <c r="B46" s="24"/>
      <c r="C46" s="27"/>
      <c r="D46" s="28"/>
      <c r="E46" s="23" t="s">
        <v>2285</v>
      </c>
      <c r="F46" s="23" t="s">
        <v>2238</v>
      </c>
      <c r="G46" s="23" t="s">
        <v>2286</v>
      </c>
      <c r="H46" s="23"/>
      <c r="I46" s="23" t="s">
        <v>2236</v>
      </c>
      <c r="J46" s="23" t="s">
        <v>2279</v>
      </c>
    </row>
    <row r="47" ht="20" customHeight="1" spans="1:10">
      <c r="A47" s="24"/>
      <c r="B47" s="24"/>
      <c r="C47" s="27"/>
      <c r="D47" s="28" t="s">
        <v>2252</v>
      </c>
      <c r="E47" s="23"/>
      <c r="F47" s="23"/>
      <c r="G47" s="23"/>
      <c r="H47" s="23"/>
      <c r="I47" s="23"/>
      <c r="J47" s="23"/>
    </row>
    <row r="48" ht="20" customHeight="1" spans="1:10">
      <c r="A48" s="24"/>
      <c r="B48" s="24"/>
      <c r="C48" s="27"/>
      <c r="D48" s="28"/>
      <c r="E48" s="23" t="s">
        <v>2287</v>
      </c>
      <c r="F48" s="23" t="s">
        <v>2238</v>
      </c>
      <c r="G48" s="23" t="s">
        <v>2288</v>
      </c>
      <c r="H48" s="23"/>
      <c r="I48" s="23" t="s">
        <v>2236</v>
      </c>
      <c r="J48" s="23" t="s">
        <v>2279</v>
      </c>
    </row>
    <row r="49" ht="20" customHeight="1" spans="1:10">
      <c r="A49" s="24"/>
      <c r="B49" s="24"/>
      <c r="C49" s="27"/>
      <c r="D49" s="28" t="s">
        <v>2289</v>
      </c>
      <c r="E49" s="23"/>
      <c r="F49" s="23"/>
      <c r="G49" s="23"/>
      <c r="H49" s="23"/>
      <c r="I49" s="23"/>
      <c r="J49" s="23"/>
    </row>
    <row r="50" ht="20" customHeight="1" spans="1:10">
      <c r="A50" s="24"/>
      <c r="B50" s="24"/>
      <c r="C50" s="27"/>
      <c r="D50" s="28"/>
      <c r="E50" s="23" t="s">
        <v>2290</v>
      </c>
      <c r="F50" s="23" t="s">
        <v>2238</v>
      </c>
      <c r="G50" s="23" t="s">
        <v>2291</v>
      </c>
      <c r="H50" s="23"/>
      <c r="I50" s="23" t="s">
        <v>2236</v>
      </c>
      <c r="J50" s="23" t="s">
        <v>2279</v>
      </c>
    </row>
    <row r="51" ht="20" customHeight="1" spans="1:10">
      <c r="A51" s="24"/>
      <c r="B51" s="24"/>
      <c r="C51" s="27"/>
      <c r="D51" s="28" t="s">
        <v>2292</v>
      </c>
      <c r="E51" s="23"/>
      <c r="F51" s="23"/>
      <c r="G51" s="23"/>
      <c r="H51" s="23"/>
      <c r="I51" s="23"/>
      <c r="J51" s="23"/>
    </row>
    <row r="52" ht="20" customHeight="1" spans="1:10">
      <c r="A52" s="24"/>
      <c r="B52" s="24"/>
      <c r="C52" s="27"/>
      <c r="D52" s="28"/>
      <c r="E52" s="23" t="s">
        <v>2293</v>
      </c>
      <c r="F52" s="23" t="s">
        <v>2238</v>
      </c>
      <c r="G52" s="30">
        <v>1</v>
      </c>
      <c r="H52" s="23"/>
      <c r="I52" s="23" t="s">
        <v>2236</v>
      </c>
      <c r="J52" s="23" t="s">
        <v>2279</v>
      </c>
    </row>
    <row r="53" ht="20" customHeight="1" spans="1:10">
      <c r="A53" s="24"/>
      <c r="B53" s="24"/>
      <c r="C53" s="27" t="s">
        <v>2258</v>
      </c>
      <c r="D53" s="28"/>
      <c r="E53" s="23"/>
      <c r="F53" s="23"/>
      <c r="G53" s="23"/>
      <c r="H53" s="23"/>
      <c r="I53" s="23"/>
      <c r="J53" s="23"/>
    </row>
    <row r="54" ht="20" customHeight="1" spans="1:10">
      <c r="A54" s="24"/>
      <c r="B54" s="24"/>
      <c r="C54" s="27"/>
      <c r="D54" s="28" t="s">
        <v>2259</v>
      </c>
      <c r="E54" s="23"/>
      <c r="F54" s="23"/>
      <c r="G54" s="23"/>
      <c r="H54" s="23"/>
      <c r="I54" s="23"/>
      <c r="J54" s="23"/>
    </row>
    <row r="55" ht="20" customHeight="1" spans="1:10">
      <c r="A55" s="24"/>
      <c r="B55" s="24"/>
      <c r="C55" s="27"/>
      <c r="D55" s="28"/>
      <c r="E55" s="23" t="s">
        <v>2294</v>
      </c>
      <c r="F55" s="23" t="s">
        <v>2238</v>
      </c>
      <c r="G55" s="30">
        <v>0.8</v>
      </c>
      <c r="H55" s="23"/>
      <c r="I55" s="23" t="s">
        <v>2236</v>
      </c>
      <c r="J55" s="23" t="s">
        <v>2279</v>
      </c>
    </row>
    <row r="56" spans="1:10">
      <c r="A56" s="29" t="s">
        <v>2295</v>
      </c>
      <c r="B56" s="24"/>
      <c r="C56" s="27"/>
      <c r="D56" s="28"/>
      <c r="E56" s="23"/>
      <c r="F56" s="23"/>
      <c r="G56" s="23"/>
      <c r="H56" s="23"/>
      <c r="I56" s="23"/>
      <c r="J56" s="23"/>
    </row>
    <row r="57" ht="19" customHeight="1" spans="1:10">
      <c r="A57" s="24" t="s">
        <v>2296</v>
      </c>
      <c r="B57" s="24"/>
      <c r="C57" s="27"/>
      <c r="D57" s="28"/>
      <c r="E57" s="23"/>
      <c r="F57" s="23"/>
      <c r="G57" s="23"/>
      <c r="H57" s="23"/>
      <c r="I57" s="23"/>
      <c r="J57" s="23"/>
    </row>
    <row r="58" ht="51" customHeight="1" spans="1:10">
      <c r="A58" s="24"/>
      <c r="B58" s="24" t="s">
        <v>2297</v>
      </c>
      <c r="C58" s="27"/>
      <c r="D58" s="28"/>
      <c r="E58" s="23"/>
      <c r="F58" s="23"/>
      <c r="G58" s="23"/>
      <c r="H58" s="23"/>
      <c r="I58" s="23"/>
      <c r="J58" s="23"/>
    </row>
    <row r="59" ht="19" customHeight="1" spans="1:10">
      <c r="A59" s="24"/>
      <c r="B59" s="24"/>
      <c r="C59" s="27" t="s">
        <v>2223</v>
      </c>
      <c r="D59" s="28"/>
      <c r="E59" s="23"/>
      <c r="F59" s="23"/>
      <c r="G59" s="23"/>
      <c r="H59" s="23"/>
      <c r="I59" s="23"/>
      <c r="J59" s="23"/>
    </row>
    <row r="60" ht="19" customHeight="1" spans="1:10">
      <c r="A60" s="24"/>
      <c r="B60" s="24"/>
      <c r="C60" s="27"/>
      <c r="D60" s="28" t="s">
        <v>2224</v>
      </c>
      <c r="E60" s="23"/>
      <c r="F60" s="23"/>
      <c r="G60" s="23"/>
      <c r="H60" s="23"/>
      <c r="I60" s="23"/>
      <c r="J60" s="23"/>
    </row>
    <row r="61" ht="19" customHeight="1" spans="1:10">
      <c r="A61" s="24"/>
      <c r="B61" s="24"/>
      <c r="C61" s="27"/>
      <c r="D61" s="28"/>
      <c r="E61" s="23" t="s">
        <v>2298</v>
      </c>
      <c r="F61" s="23" t="s">
        <v>2226</v>
      </c>
      <c r="G61" s="23" t="s">
        <v>2299</v>
      </c>
      <c r="H61" s="23" t="s">
        <v>2300</v>
      </c>
      <c r="I61" s="23" t="s">
        <v>2229</v>
      </c>
      <c r="J61" s="23" t="s">
        <v>2301</v>
      </c>
    </row>
    <row r="62" ht="19" customHeight="1" spans="1:10">
      <c r="A62" s="24"/>
      <c r="B62" s="24"/>
      <c r="C62" s="27"/>
      <c r="D62" s="28"/>
      <c r="E62" s="23" t="s">
        <v>2302</v>
      </c>
      <c r="F62" s="23" t="s">
        <v>2226</v>
      </c>
      <c r="G62" s="23" t="s">
        <v>2303</v>
      </c>
      <c r="H62" s="23" t="s">
        <v>2304</v>
      </c>
      <c r="I62" s="23" t="s">
        <v>2229</v>
      </c>
      <c r="J62" s="23" t="s">
        <v>2305</v>
      </c>
    </row>
    <row r="63" ht="19" customHeight="1" spans="1:10">
      <c r="A63" s="24"/>
      <c r="B63" s="24"/>
      <c r="C63" s="27"/>
      <c r="D63" s="28" t="s">
        <v>2232</v>
      </c>
      <c r="E63" s="23"/>
      <c r="F63" s="23"/>
      <c r="G63" s="23"/>
      <c r="H63" s="23"/>
      <c r="I63" s="23"/>
      <c r="J63" s="23"/>
    </row>
    <row r="64" ht="19" customHeight="1" spans="1:10">
      <c r="A64" s="24"/>
      <c r="B64" s="24"/>
      <c r="C64" s="27"/>
      <c r="D64" s="31"/>
      <c r="E64" s="23" t="s">
        <v>2306</v>
      </c>
      <c r="F64" s="23" t="s">
        <v>2226</v>
      </c>
      <c r="G64" s="23" t="s">
        <v>2234</v>
      </c>
      <c r="H64" s="23" t="s">
        <v>2235</v>
      </c>
      <c r="I64" s="23" t="s">
        <v>2229</v>
      </c>
      <c r="J64" s="23" t="s">
        <v>2307</v>
      </c>
    </row>
    <row r="65" ht="19" customHeight="1" spans="1:10">
      <c r="A65" s="24"/>
      <c r="B65" s="24"/>
      <c r="C65" s="27"/>
      <c r="D65" s="33"/>
      <c r="E65" s="23" t="s">
        <v>2308</v>
      </c>
      <c r="F65" s="23" t="s">
        <v>2238</v>
      </c>
      <c r="G65" s="23" t="s">
        <v>2239</v>
      </c>
      <c r="H65" s="23" t="s">
        <v>2235</v>
      </c>
      <c r="I65" s="23" t="s">
        <v>2229</v>
      </c>
      <c r="J65" s="23" t="s">
        <v>2309</v>
      </c>
    </row>
    <row r="66" ht="19" customHeight="1" spans="1:10">
      <c r="A66" s="24"/>
      <c r="B66" s="24"/>
      <c r="C66" s="27"/>
      <c r="D66" s="33"/>
      <c r="E66" s="23" t="s">
        <v>2310</v>
      </c>
      <c r="F66" s="23" t="s">
        <v>2238</v>
      </c>
      <c r="G66" s="23" t="s">
        <v>2239</v>
      </c>
      <c r="H66" s="23" t="s">
        <v>2235</v>
      </c>
      <c r="I66" s="23" t="s">
        <v>2229</v>
      </c>
      <c r="J66" s="23" t="s">
        <v>2311</v>
      </c>
    </row>
    <row r="67" ht="19" customHeight="1" spans="1:10">
      <c r="A67" s="24"/>
      <c r="B67" s="24"/>
      <c r="C67" s="27"/>
      <c r="D67" s="28" t="s">
        <v>2246</v>
      </c>
      <c r="E67" s="23"/>
      <c r="F67" s="23"/>
      <c r="G67" s="23"/>
      <c r="H67" s="23"/>
      <c r="I67" s="23"/>
      <c r="J67" s="23"/>
    </row>
    <row r="68" ht="19" customHeight="1" spans="1:10">
      <c r="A68" s="24"/>
      <c r="B68" s="24"/>
      <c r="C68" s="27"/>
      <c r="D68" s="28"/>
      <c r="E68" s="23" t="s">
        <v>2247</v>
      </c>
      <c r="F68" s="23" t="s">
        <v>2248</v>
      </c>
      <c r="G68" s="23">
        <v>14394497.04</v>
      </c>
      <c r="H68" s="23" t="s">
        <v>2312</v>
      </c>
      <c r="I68" s="23" t="s">
        <v>2229</v>
      </c>
      <c r="J68" s="23" t="s">
        <v>2250</v>
      </c>
    </row>
    <row r="69" ht="19" customHeight="1" spans="1:10">
      <c r="A69" s="24"/>
      <c r="B69" s="24"/>
      <c r="C69" s="27" t="s">
        <v>2251</v>
      </c>
      <c r="D69" s="28"/>
      <c r="E69" s="23"/>
      <c r="F69" s="23"/>
      <c r="G69" s="23"/>
      <c r="H69" s="23"/>
      <c r="I69" s="23"/>
      <c r="J69" s="23"/>
    </row>
    <row r="70" ht="19" customHeight="1" spans="1:10">
      <c r="A70" s="24"/>
      <c r="B70" s="24"/>
      <c r="C70" s="27"/>
      <c r="D70" s="28" t="s">
        <v>2252</v>
      </c>
      <c r="E70" s="23"/>
      <c r="F70" s="23"/>
      <c r="G70" s="23"/>
      <c r="H70" s="23"/>
      <c r="I70" s="23"/>
      <c r="J70" s="23"/>
    </row>
    <row r="71" ht="19" customHeight="1" spans="1:10">
      <c r="A71" s="24"/>
      <c r="B71" s="24"/>
      <c r="C71" s="27"/>
      <c r="D71" s="28"/>
      <c r="E71" s="23" t="s">
        <v>2313</v>
      </c>
      <c r="F71" s="23" t="s">
        <v>2226</v>
      </c>
      <c r="G71" s="23" t="s">
        <v>2234</v>
      </c>
      <c r="H71" s="23" t="s">
        <v>2235</v>
      </c>
      <c r="I71" s="23" t="s">
        <v>2229</v>
      </c>
      <c r="J71" s="23" t="s">
        <v>2314</v>
      </c>
    </row>
    <row r="72" ht="19" customHeight="1" spans="1:10">
      <c r="A72" s="24"/>
      <c r="B72" s="24"/>
      <c r="C72" s="27" t="s">
        <v>2258</v>
      </c>
      <c r="D72" s="28"/>
      <c r="E72" s="23"/>
      <c r="F72" s="23"/>
      <c r="G72" s="23"/>
      <c r="H72" s="23"/>
      <c r="I72" s="23"/>
      <c r="J72" s="23"/>
    </row>
    <row r="73" ht="19" customHeight="1" spans="1:10">
      <c r="A73" s="24"/>
      <c r="B73" s="24"/>
      <c r="C73" s="27"/>
      <c r="D73" s="28" t="s">
        <v>2259</v>
      </c>
      <c r="E73" s="23"/>
      <c r="F73" s="23"/>
      <c r="G73" s="23"/>
      <c r="H73" s="23"/>
      <c r="I73" s="23"/>
      <c r="J73" s="23"/>
    </row>
    <row r="74" ht="19" customHeight="1" spans="1:10">
      <c r="A74" s="24"/>
      <c r="B74" s="24"/>
      <c r="C74" s="27"/>
      <c r="D74" s="28"/>
      <c r="E74" s="23" t="s">
        <v>2259</v>
      </c>
      <c r="F74" s="23" t="s">
        <v>2226</v>
      </c>
      <c r="G74" s="23">
        <v>90</v>
      </c>
      <c r="H74" s="23" t="s">
        <v>2235</v>
      </c>
      <c r="I74" s="23" t="s">
        <v>2229</v>
      </c>
      <c r="J74" s="23" t="s">
        <v>2315</v>
      </c>
    </row>
    <row r="75" ht="19" customHeight="1" spans="1:10">
      <c r="A75" s="24"/>
      <c r="B75" s="24"/>
      <c r="C75" s="27"/>
      <c r="D75" s="28"/>
      <c r="E75" s="23"/>
      <c r="F75" s="23"/>
      <c r="G75" s="23"/>
      <c r="H75" s="23"/>
      <c r="I75" s="23"/>
      <c r="J75" s="23"/>
    </row>
    <row r="76" ht="21" customHeight="1" spans="1:10">
      <c r="A76" s="29" t="s">
        <v>2316</v>
      </c>
      <c r="B76" s="24"/>
      <c r="C76" s="34"/>
      <c r="D76" s="35"/>
      <c r="E76" s="23"/>
      <c r="F76" s="23"/>
      <c r="G76" s="23"/>
      <c r="H76" s="23"/>
      <c r="I76" s="23"/>
      <c r="J76" s="23"/>
    </row>
    <row r="77" ht="34" customHeight="1" spans="1:10">
      <c r="A77" s="24" t="s">
        <v>2317</v>
      </c>
      <c r="B77" s="24"/>
      <c r="C77" s="27"/>
      <c r="D77" s="28"/>
      <c r="E77" s="23"/>
      <c r="F77" s="23"/>
      <c r="G77" s="23"/>
      <c r="H77" s="23"/>
      <c r="I77" s="23"/>
      <c r="J77" s="23"/>
    </row>
    <row r="78" ht="261" customHeight="1" spans="1:10">
      <c r="A78" s="24"/>
      <c r="B78" s="24" t="s">
        <v>2318</v>
      </c>
      <c r="C78" s="27"/>
      <c r="D78" s="28"/>
      <c r="E78" s="23"/>
      <c r="F78" s="23"/>
      <c r="G78" s="23"/>
      <c r="H78" s="23"/>
      <c r="I78" s="23"/>
      <c r="J78" s="23"/>
    </row>
    <row r="79" ht="26" customHeight="1" spans="1:10">
      <c r="A79" s="24"/>
      <c r="B79" s="24"/>
      <c r="C79" s="27" t="s">
        <v>2223</v>
      </c>
      <c r="D79" s="28"/>
      <c r="E79" s="23"/>
      <c r="F79" s="23"/>
      <c r="G79" s="23"/>
      <c r="H79" s="23"/>
      <c r="I79" s="23"/>
      <c r="J79" s="23"/>
    </row>
    <row r="80" ht="26" customHeight="1" spans="1:10">
      <c r="A80" s="24"/>
      <c r="B80" s="24"/>
      <c r="C80" s="27"/>
      <c r="D80" s="28" t="s">
        <v>2224</v>
      </c>
      <c r="E80" s="23"/>
      <c r="F80" s="23"/>
      <c r="G80" s="23"/>
      <c r="H80" s="23"/>
      <c r="I80" s="23"/>
      <c r="J80" s="23"/>
    </row>
    <row r="81" ht="26" customHeight="1" spans="1:10">
      <c r="A81" s="24"/>
      <c r="B81" s="24"/>
      <c r="C81" s="27"/>
      <c r="D81" s="28"/>
      <c r="E81" s="23" t="s">
        <v>2319</v>
      </c>
      <c r="F81" s="23" t="s">
        <v>2226</v>
      </c>
      <c r="G81" s="23" t="s">
        <v>2320</v>
      </c>
      <c r="H81" s="23" t="s">
        <v>2321</v>
      </c>
      <c r="I81" s="23" t="s">
        <v>2229</v>
      </c>
      <c r="J81" s="23" t="s">
        <v>2322</v>
      </c>
    </row>
    <row r="82" ht="26" customHeight="1" spans="1:10">
      <c r="A82" s="24"/>
      <c r="B82" s="24"/>
      <c r="C82" s="27"/>
      <c r="D82" s="28"/>
      <c r="E82" s="23" t="s">
        <v>2323</v>
      </c>
      <c r="F82" s="23" t="s">
        <v>2226</v>
      </c>
      <c r="G82" s="23" t="s">
        <v>2324</v>
      </c>
      <c r="H82" s="23" t="s">
        <v>2304</v>
      </c>
      <c r="I82" s="23" t="s">
        <v>2229</v>
      </c>
      <c r="J82" s="23" t="s">
        <v>2325</v>
      </c>
    </row>
    <row r="83" ht="26" customHeight="1" spans="1:10">
      <c r="A83" s="24"/>
      <c r="B83" s="24"/>
      <c r="C83" s="27"/>
      <c r="D83" s="28"/>
      <c r="E83" s="23" t="s">
        <v>2326</v>
      </c>
      <c r="F83" s="23" t="s">
        <v>2226</v>
      </c>
      <c r="G83" s="23" t="s">
        <v>2324</v>
      </c>
      <c r="H83" s="23" t="s">
        <v>2304</v>
      </c>
      <c r="I83" s="23" t="s">
        <v>2229</v>
      </c>
      <c r="J83" s="23" t="s">
        <v>2327</v>
      </c>
    </row>
    <row r="84" ht="26" customHeight="1" spans="1:10">
      <c r="A84" s="24"/>
      <c r="B84" s="24"/>
      <c r="C84" s="27"/>
      <c r="D84" s="28" t="s">
        <v>2232</v>
      </c>
      <c r="E84" s="23"/>
      <c r="F84" s="23"/>
      <c r="G84" s="23"/>
      <c r="H84" s="23"/>
      <c r="I84" s="23"/>
      <c r="J84" s="23"/>
    </row>
    <row r="85" ht="26" customHeight="1" spans="1:10">
      <c r="A85" s="24"/>
      <c r="B85" s="24"/>
      <c r="C85" s="27"/>
      <c r="D85" s="28"/>
      <c r="E85" s="23" t="s">
        <v>2328</v>
      </c>
      <c r="F85" s="23" t="s">
        <v>2226</v>
      </c>
      <c r="G85" s="23" t="s">
        <v>2239</v>
      </c>
      <c r="H85" s="23" t="s">
        <v>2235</v>
      </c>
      <c r="I85" s="23" t="s">
        <v>2229</v>
      </c>
      <c r="J85" s="23" t="s">
        <v>2329</v>
      </c>
    </row>
    <row r="86" ht="26" customHeight="1" spans="1:10">
      <c r="A86" s="24"/>
      <c r="B86" s="24"/>
      <c r="C86" s="27"/>
      <c r="D86" s="28"/>
      <c r="E86" s="23" t="s">
        <v>2330</v>
      </c>
      <c r="F86" s="23" t="s">
        <v>2226</v>
      </c>
      <c r="G86" s="23" t="s">
        <v>2331</v>
      </c>
      <c r="H86" s="23" t="s">
        <v>2235</v>
      </c>
      <c r="I86" s="23" t="s">
        <v>2229</v>
      </c>
      <c r="J86" s="23" t="s">
        <v>2332</v>
      </c>
    </row>
    <row r="87" ht="26" customHeight="1" spans="1:10">
      <c r="A87" s="24"/>
      <c r="B87" s="24"/>
      <c r="C87" s="27"/>
      <c r="D87" s="28"/>
      <c r="E87" s="23" t="s">
        <v>2333</v>
      </c>
      <c r="F87" s="23" t="s">
        <v>2226</v>
      </c>
      <c r="G87" s="23" t="s">
        <v>2331</v>
      </c>
      <c r="H87" s="23" t="s">
        <v>2235</v>
      </c>
      <c r="I87" s="23" t="s">
        <v>2229</v>
      </c>
      <c r="J87" s="23" t="s">
        <v>2334</v>
      </c>
    </row>
    <row r="88" ht="26" customHeight="1" spans="1:10">
      <c r="A88" s="24"/>
      <c r="B88" s="24"/>
      <c r="C88" s="27"/>
      <c r="D88" s="28"/>
      <c r="E88" s="23" t="s">
        <v>2335</v>
      </c>
      <c r="F88" s="23" t="s">
        <v>2226</v>
      </c>
      <c r="G88" s="23" t="s">
        <v>2336</v>
      </c>
      <c r="H88" s="23" t="s">
        <v>2235</v>
      </c>
      <c r="I88" s="23" t="s">
        <v>2229</v>
      </c>
      <c r="J88" s="23" t="s">
        <v>2337</v>
      </c>
    </row>
    <row r="89" ht="26" customHeight="1" spans="1:10">
      <c r="A89" s="24"/>
      <c r="B89" s="24"/>
      <c r="C89" s="27"/>
      <c r="D89" s="28" t="s">
        <v>2240</v>
      </c>
      <c r="E89" s="23"/>
      <c r="F89" s="23"/>
      <c r="G89" s="23"/>
      <c r="H89" s="23"/>
      <c r="I89" s="23"/>
      <c r="J89" s="23"/>
    </row>
    <row r="90" ht="26" customHeight="1" spans="1:10">
      <c r="A90" s="24"/>
      <c r="B90" s="24"/>
      <c r="C90" s="27"/>
      <c r="D90" s="28"/>
      <c r="E90" s="23" t="s">
        <v>2338</v>
      </c>
      <c r="F90" s="23" t="s">
        <v>2238</v>
      </c>
      <c r="G90" s="23" t="s">
        <v>2243</v>
      </c>
      <c r="H90" s="23" t="s">
        <v>2235</v>
      </c>
      <c r="I90" s="23" t="s">
        <v>2236</v>
      </c>
      <c r="J90" s="23" t="s">
        <v>2339</v>
      </c>
    </row>
    <row r="91" ht="26" customHeight="1" spans="1:10">
      <c r="A91" s="24"/>
      <c r="B91" s="24"/>
      <c r="C91" s="27"/>
      <c r="D91" s="28" t="s">
        <v>2246</v>
      </c>
      <c r="E91" s="23"/>
      <c r="F91" s="23"/>
      <c r="G91" s="23"/>
      <c r="H91" s="23"/>
      <c r="I91" s="23"/>
      <c r="J91" s="23"/>
    </row>
    <row r="92" ht="26" customHeight="1" spans="1:10">
      <c r="A92" s="24"/>
      <c r="B92" s="24"/>
      <c r="C92" s="27"/>
      <c r="D92" s="28"/>
      <c r="E92" s="23" t="s">
        <v>2247</v>
      </c>
      <c r="F92" s="23" t="s">
        <v>2248</v>
      </c>
      <c r="G92" s="23" t="s">
        <v>2340</v>
      </c>
      <c r="H92" s="23" t="s">
        <v>2249</v>
      </c>
      <c r="I92" s="23" t="s">
        <v>2229</v>
      </c>
      <c r="J92" s="23" t="s">
        <v>2341</v>
      </c>
    </row>
    <row r="93" ht="26" customHeight="1" spans="1:10">
      <c r="A93" s="24"/>
      <c r="B93" s="24"/>
      <c r="C93" s="27" t="s">
        <v>2251</v>
      </c>
      <c r="D93" s="28"/>
      <c r="E93" s="23"/>
      <c r="F93" s="23"/>
      <c r="G93" s="23"/>
      <c r="H93" s="23"/>
      <c r="I93" s="23"/>
      <c r="J93" s="23"/>
    </row>
    <row r="94" ht="23" customHeight="1" spans="1:10">
      <c r="A94" s="24"/>
      <c r="B94" s="24"/>
      <c r="C94" s="27"/>
      <c r="D94" s="28" t="s">
        <v>2252</v>
      </c>
      <c r="E94" s="23"/>
      <c r="F94" s="23"/>
      <c r="G94" s="23"/>
      <c r="H94" s="23"/>
      <c r="I94" s="23"/>
      <c r="J94" s="23"/>
    </row>
    <row r="95" ht="23" customHeight="1" spans="1:10">
      <c r="A95" s="24"/>
      <c r="B95" s="24"/>
      <c r="C95" s="27"/>
      <c r="D95" s="23"/>
      <c r="E95" s="23" t="s">
        <v>2342</v>
      </c>
      <c r="F95" s="23" t="s">
        <v>2226</v>
      </c>
      <c r="G95" s="23" t="s">
        <v>2234</v>
      </c>
      <c r="H95" s="23" t="s">
        <v>2235</v>
      </c>
      <c r="I95" s="23" t="s">
        <v>2236</v>
      </c>
      <c r="J95" s="23" t="s">
        <v>2343</v>
      </c>
    </row>
    <row r="96" ht="23" customHeight="1" spans="1:10">
      <c r="A96" s="24"/>
      <c r="B96" s="24"/>
      <c r="C96" s="27"/>
      <c r="D96" s="36"/>
      <c r="E96" s="23" t="s">
        <v>2344</v>
      </c>
      <c r="F96" s="23" t="s">
        <v>2226</v>
      </c>
      <c r="G96" s="23" t="s">
        <v>2345</v>
      </c>
      <c r="H96" s="23" t="s">
        <v>2235</v>
      </c>
      <c r="I96" s="23" t="s">
        <v>2229</v>
      </c>
      <c r="J96" s="23" t="s">
        <v>2346</v>
      </c>
    </row>
    <row r="97" ht="23" customHeight="1" spans="1:10">
      <c r="A97" s="24"/>
      <c r="B97" s="24"/>
      <c r="C97" s="27"/>
      <c r="D97" s="36"/>
      <c r="E97" s="23" t="s">
        <v>2347</v>
      </c>
      <c r="F97" s="23" t="s">
        <v>2226</v>
      </c>
      <c r="G97" s="23" t="s">
        <v>2234</v>
      </c>
      <c r="H97" s="23" t="s">
        <v>2235</v>
      </c>
      <c r="I97" s="23" t="s">
        <v>2229</v>
      </c>
      <c r="J97" s="23" t="s">
        <v>2348</v>
      </c>
    </row>
    <row r="98" ht="23" customHeight="1" spans="1:10">
      <c r="A98" s="24"/>
      <c r="B98" s="24"/>
      <c r="C98" s="27" t="s">
        <v>2258</v>
      </c>
      <c r="D98" s="28"/>
      <c r="E98" s="23"/>
      <c r="F98" s="23"/>
      <c r="G98" s="23"/>
      <c r="H98" s="23"/>
      <c r="I98" s="23"/>
      <c r="J98" s="23"/>
    </row>
    <row r="99" ht="23" customHeight="1" spans="1:10">
      <c r="A99" s="24"/>
      <c r="B99" s="24"/>
      <c r="C99" s="27"/>
      <c r="D99" s="28" t="s">
        <v>2259</v>
      </c>
      <c r="E99" s="23"/>
      <c r="F99" s="23"/>
      <c r="G99" s="23"/>
      <c r="H99" s="23"/>
      <c r="I99" s="23"/>
      <c r="J99" s="23"/>
    </row>
    <row r="100" ht="23" customHeight="1" spans="1:10">
      <c r="A100" s="24"/>
      <c r="B100" s="24"/>
      <c r="C100" s="27"/>
      <c r="D100" s="28"/>
      <c r="E100" s="23" t="s">
        <v>2349</v>
      </c>
      <c r="F100" s="23" t="s">
        <v>2226</v>
      </c>
      <c r="G100" s="23" t="s">
        <v>2234</v>
      </c>
      <c r="H100" s="23" t="s">
        <v>2235</v>
      </c>
      <c r="I100" s="23" t="s">
        <v>2236</v>
      </c>
      <c r="J100" s="23" t="s">
        <v>2350</v>
      </c>
    </row>
    <row r="101" ht="23" customHeight="1" spans="1:10">
      <c r="A101" s="24"/>
      <c r="B101" s="24"/>
      <c r="C101" s="24"/>
      <c r="D101" s="24"/>
      <c r="E101" s="23"/>
      <c r="F101" s="23"/>
      <c r="G101" s="23"/>
      <c r="H101" s="23"/>
      <c r="I101" s="23"/>
      <c r="J101" s="23"/>
    </row>
    <row r="102" ht="23" customHeight="1" spans="1:10">
      <c r="A102" s="24"/>
      <c r="B102" s="24"/>
      <c r="C102" s="24"/>
      <c r="D102" s="24"/>
      <c r="E102" s="23"/>
      <c r="F102" s="23"/>
      <c r="G102" s="23"/>
      <c r="H102" s="23"/>
      <c r="I102" s="23"/>
      <c r="J102" s="23"/>
    </row>
  </sheetData>
  <mergeCells count="1">
    <mergeCell ref="A2:J2"/>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10"/>
  <sheetViews>
    <sheetView tabSelected="1" topLeftCell="A6" workbookViewId="0">
      <selection activeCell="B8" sqref="B8"/>
    </sheetView>
  </sheetViews>
  <sheetFormatPr defaultColWidth="9" defaultRowHeight="13.5" outlineLevelCol="1"/>
  <cols>
    <col min="1" max="1" width="20.25" style="2" customWidth="1"/>
    <col min="2" max="2" width="72.125" style="2" customWidth="1"/>
    <col min="3" max="16384" width="9" style="2"/>
  </cols>
  <sheetData>
    <row r="1" ht="32" customHeight="1" spans="1:2">
      <c r="A1" s="7" t="s">
        <v>2351</v>
      </c>
      <c r="B1" s="7"/>
    </row>
    <row r="3" ht="40" customHeight="1" spans="1:2">
      <c r="A3" s="8" t="s">
        <v>2352</v>
      </c>
      <c r="B3" s="4" t="s">
        <v>2353</v>
      </c>
    </row>
    <row r="4" ht="125" customHeight="1" spans="1:2">
      <c r="A4" s="9" t="s">
        <v>1354</v>
      </c>
      <c r="B4" s="10" t="s">
        <v>2354</v>
      </c>
    </row>
    <row r="5" ht="125" customHeight="1" spans="1:2">
      <c r="A5" s="9" t="s">
        <v>2355</v>
      </c>
      <c r="B5" s="10" t="s">
        <v>2356</v>
      </c>
    </row>
    <row r="6" ht="159" customHeight="1" spans="1:2">
      <c r="A6" s="9" t="s">
        <v>2357</v>
      </c>
      <c r="B6" s="10" t="s">
        <v>2358</v>
      </c>
    </row>
    <row r="7" ht="159" customHeight="1" spans="1:2">
      <c r="A7" s="9" t="s">
        <v>2359</v>
      </c>
      <c r="B7" s="10" t="s">
        <v>2360</v>
      </c>
    </row>
    <row r="8" ht="129" customHeight="1" spans="1:2">
      <c r="A8" s="11" t="s">
        <v>2361</v>
      </c>
      <c r="B8" s="12" t="s">
        <v>2362</v>
      </c>
    </row>
    <row r="9" ht="159" customHeight="1" spans="1:2">
      <c r="A9" s="9" t="s">
        <v>2363</v>
      </c>
      <c r="B9" s="10" t="s">
        <v>2364</v>
      </c>
    </row>
    <row r="10" ht="45" customHeight="1" spans="1:2">
      <c r="A10" s="13"/>
      <c r="B10" s="13"/>
    </row>
  </sheetData>
  <mergeCells count="1">
    <mergeCell ref="A1:B1"/>
  </mergeCells>
  <conditionalFormatting sqref="A6">
    <cfRule type="expression" dxfId="1" priority="4" stopIfTrue="1">
      <formula>"len($A:$A)=3"</formula>
    </cfRule>
  </conditionalFormatting>
  <conditionalFormatting sqref="A7">
    <cfRule type="expression" dxfId="1" priority="1" stopIfTrue="1">
      <formula>"len($A:$A)=3"</formula>
    </cfRule>
  </conditionalFormatting>
  <conditionalFormatting sqref="A8">
    <cfRule type="expression" dxfId="1" priority="3" stopIfTrue="1">
      <formula>"len($A:$A)=3"</formula>
    </cfRule>
  </conditionalFormatting>
  <conditionalFormatting sqref="A9">
    <cfRule type="expression" dxfId="1" priority="2" stopIfTrue="1">
      <formula>"len($A:$A)=3"</formula>
    </cfRule>
  </conditionalFormatting>
  <conditionalFormatting sqref="A4:A5">
    <cfRule type="expression" dxfId="1" priority="5" stopIfTrue="1">
      <formula>"len($A:$A)=3"</formula>
    </cfRule>
  </conditionalFormatting>
  <pageMargins left="0.751388888888889" right="0.751388888888889" top="1" bottom="1" header="0.507638888888889" footer="0.507638888888889"/>
  <pageSetup paperSize="9" orientation="portrait" horizontalDpi="600"/>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
  <sheetViews>
    <sheetView workbookViewId="0">
      <selection activeCell="G5" sqref="G5"/>
    </sheetView>
  </sheetViews>
  <sheetFormatPr defaultColWidth="9" defaultRowHeight="13.5" outlineLevelCol="1"/>
  <cols>
    <col min="1" max="1" width="33.375" customWidth="1"/>
    <col min="2" max="2" width="38.25" customWidth="1"/>
  </cols>
  <sheetData>
    <row r="1" customFormat="1" ht="27" spans="1:2">
      <c r="A1" s="1" t="s">
        <v>2365</v>
      </c>
      <c r="B1" s="1"/>
    </row>
    <row r="2" customFormat="1" spans="1:2">
      <c r="A2" s="2"/>
      <c r="B2" s="2"/>
    </row>
    <row r="3" customFormat="1" ht="30" customHeight="1" spans="1:2">
      <c r="A3" s="3" t="s">
        <v>2366</v>
      </c>
      <c r="B3" s="4" t="s">
        <v>2367</v>
      </c>
    </row>
    <row r="4" customFormat="1" ht="84.75" customHeight="1" spans="1:2">
      <c r="A4" s="5" t="s">
        <v>2368</v>
      </c>
      <c r="B4" s="6" t="s">
        <v>2369</v>
      </c>
    </row>
    <row r="5" customFormat="1" ht="79.5" customHeight="1" spans="1:2">
      <c r="A5" s="5" t="s">
        <v>2370</v>
      </c>
      <c r="B5" s="6" t="s">
        <v>2371</v>
      </c>
    </row>
    <row r="6" customFormat="1" ht="66" customHeight="1" spans="1:2">
      <c r="A6" s="5" t="s">
        <v>2372</v>
      </c>
      <c r="B6" s="6" t="s">
        <v>2369</v>
      </c>
    </row>
    <row r="7" customFormat="1" ht="67" customHeight="1" spans="1:2">
      <c r="A7" s="5" t="s">
        <v>2373</v>
      </c>
      <c r="B7" s="6" t="s">
        <v>2369</v>
      </c>
    </row>
    <row r="8" customFormat="1" ht="66" customHeight="1" spans="1:2">
      <c r="A8" s="5" t="s">
        <v>2374</v>
      </c>
      <c r="B8" s="6" t="s">
        <v>2369</v>
      </c>
    </row>
    <row r="9" customFormat="1" ht="84" customHeight="1" spans="1:2">
      <c r="A9" s="5" t="s">
        <v>2375</v>
      </c>
      <c r="B9" s="6" t="s">
        <v>2376</v>
      </c>
    </row>
  </sheetData>
  <mergeCells count="1">
    <mergeCell ref="A1:B1"/>
  </mergeCells>
  <conditionalFormatting sqref="A4">
    <cfRule type="expression" dxfId="1" priority="6" stopIfTrue="1">
      <formula>"len($A:$A)=3"</formula>
    </cfRule>
  </conditionalFormatting>
  <conditionalFormatting sqref="A5">
    <cfRule type="expression" dxfId="1" priority="4" stopIfTrue="1">
      <formula>"len($A:$A)=3"</formula>
    </cfRule>
  </conditionalFormatting>
  <conditionalFormatting sqref="A6">
    <cfRule type="expression" dxfId="1" priority="5" stopIfTrue="1">
      <formula>"len($A:$A)=3"</formula>
    </cfRule>
  </conditionalFormatting>
  <conditionalFormatting sqref="A7">
    <cfRule type="expression" dxfId="1" priority="3" stopIfTrue="1">
      <formula>"len($A:$A)=3"</formula>
    </cfRule>
  </conditionalFormatting>
  <conditionalFormatting sqref="A8">
    <cfRule type="expression" dxfId="1" priority="2" stopIfTrue="1">
      <formula>"len($A:$A)=3"</formula>
    </cfRule>
  </conditionalFormatting>
  <conditionalFormatting sqref="A9">
    <cfRule type="expression" dxfId="1" priority="1" stopIfTrue="1">
      <formula>"len($A:$A)=3"</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12"/>
  <sheetViews>
    <sheetView showGridLines="0" showZeros="0" view="pageBreakPreview" zoomScaleNormal="100" workbookViewId="0">
      <pane xSplit="1" ySplit="3" topLeftCell="B242" activePane="bottomRight" state="frozen"/>
      <selection/>
      <selection pane="topRight"/>
      <selection pane="bottomLeft"/>
      <selection pane="bottomRight" activeCell="I256" sqref="I256"/>
    </sheetView>
  </sheetViews>
  <sheetFormatPr defaultColWidth="9" defaultRowHeight="14.25" outlineLevelCol="6"/>
  <cols>
    <col min="1" max="1" width="13.875" style="151" customWidth="1"/>
    <col min="2" max="2" width="50.6333333333333" style="151" customWidth="1"/>
    <col min="3" max="4" width="20.6333333333333" style="151" customWidth="1"/>
    <col min="5" max="5" width="20.6333333333333" style="337" customWidth="1"/>
    <col min="6" max="6" width="4" style="151" customWidth="1"/>
    <col min="7" max="7" width="7.25" style="151" customWidth="1"/>
    <col min="8" max="16384" width="9" style="151"/>
  </cols>
  <sheetData>
    <row r="1" s="407" customFormat="1" ht="45" customHeight="1" spans="1:6">
      <c r="A1" s="410"/>
      <c r="B1" s="410" t="s">
        <v>134</v>
      </c>
      <c r="C1" s="410"/>
      <c r="D1" s="410"/>
      <c r="E1" s="410"/>
      <c r="F1" s="411"/>
    </row>
    <row r="2" s="225" customFormat="1" ht="20.1" customHeight="1" spans="1:5">
      <c r="A2" s="412"/>
      <c r="B2" s="413"/>
      <c r="C2" s="414"/>
      <c r="D2" s="415"/>
      <c r="E2" s="415" t="s">
        <v>2</v>
      </c>
    </row>
    <row r="3" s="152" customFormat="1" ht="37.5" spans="1:7">
      <c r="A3" s="416" t="s">
        <v>3</v>
      </c>
      <c r="B3" s="417" t="s">
        <v>4</v>
      </c>
      <c r="C3" s="416" t="s">
        <v>129</v>
      </c>
      <c r="D3" s="416" t="s">
        <v>6</v>
      </c>
      <c r="E3" s="416" t="s">
        <v>130</v>
      </c>
      <c r="F3" s="390" t="s">
        <v>8</v>
      </c>
      <c r="G3" s="152" t="s">
        <v>135</v>
      </c>
    </row>
    <row r="4" ht="31" customHeight="1" spans="1:7">
      <c r="A4" s="307" t="s">
        <v>69</v>
      </c>
      <c r="B4" s="418" t="s">
        <v>70</v>
      </c>
      <c r="C4" s="300">
        <f>SUM(C5,C17,C26,C36,C47,C58,C69,C77,C86,C99,C108,C119,C131,C138,C146,C152,C159,C166,C173,C180,C187,C195,C201,C207,C214,C229,C236,C243,C249)</f>
        <v>15563</v>
      </c>
      <c r="D4" s="300">
        <f>SUM(D5,D17,D26,D36,D47,D58,D69,D77,D86,D99,D108,D119,D131,D138,D146,D152,D159,D166,D173,D180,D187,D195,D201,D207,D214,D229,D236,D243,D249)</f>
        <v>18770</v>
      </c>
      <c r="E4" s="419">
        <f t="shared" ref="E4:E67" si="0">IF(C4&lt;0,"",IFERROR(D4/C4-1,0))</f>
        <v>0.206</v>
      </c>
      <c r="F4" s="420" t="str">
        <f t="shared" ref="F4:F67" si="1">IF(LEN(A4)=3,"是",IF(B4&lt;&gt;"",IF(SUM(C4:D4)&lt;&gt;0,"是","否"),"是"))</f>
        <v>是</v>
      </c>
      <c r="G4" s="288" t="str">
        <f t="shared" ref="G4:G67" si="2">IF(LEN(A4)=3,"类",IF(LEN(A4)=5,"款","项"))</f>
        <v>类</v>
      </c>
    </row>
    <row r="5" ht="18.75" spans="1:7">
      <c r="A5" s="308" t="s">
        <v>136</v>
      </c>
      <c r="B5" s="421" t="s">
        <v>137</v>
      </c>
      <c r="C5" s="305">
        <f>SUM(C6:C16)</f>
        <v>616</v>
      </c>
      <c r="D5" s="305">
        <f>SUM(D6:D16)</f>
        <v>606</v>
      </c>
      <c r="E5" s="419">
        <f t="shared" si="0"/>
        <v>-0.016</v>
      </c>
      <c r="F5" s="420" t="str">
        <f t="shared" si="1"/>
        <v>是</v>
      </c>
      <c r="G5" s="288" t="str">
        <f t="shared" si="2"/>
        <v>款</v>
      </c>
    </row>
    <row r="6" ht="18.75" spans="1:7">
      <c r="A6" s="308" t="s">
        <v>138</v>
      </c>
      <c r="B6" s="422" t="s">
        <v>139</v>
      </c>
      <c r="C6" s="311">
        <v>477</v>
      </c>
      <c r="D6" s="311">
        <v>427</v>
      </c>
      <c r="E6" s="419">
        <f t="shared" si="0"/>
        <v>-0.105</v>
      </c>
      <c r="F6" s="420" t="str">
        <f t="shared" si="1"/>
        <v>是</v>
      </c>
      <c r="G6" s="288" t="str">
        <f t="shared" si="2"/>
        <v>项</v>
      </c>
    </row>
    <row r="7" ht="18.75" spans="1:7">
      <c r="A7" s="308" t="s">
        <v>140</v>
      </c>
      <c r="B7" s="422" t="s">
        <v>141</v>
      </c>
      <c r="C7" s="311">
        <v>5</v>
      </c>
      <c r="D7" s="311"/>
      <c r="E7" s="419">
        <f t="shared" si="0"/>
        <v>-1</v>
      </c>
      <c r="F7" s="420" t="str">
        <f t="shared" si="1"/>
        <v>是</v>
      </c>
      <c r="G7" s="288" t="str">
        <f t="shared" si="2"/>
        <v>项</v>
      </c>
    </row>
    <row r="8" ht="18.75" spans="1:7">
      <c r="A8" s="308" t="s">
        <v>142</v>
      </c>
      <c r="B8" s="422" t="s">
        <v>143</v>
      </c>
      <c r="C8" s="311"/>
      <c r="D8" s="311"/>
      <c r="E8" s="419">
        <f t="shared" si="0"/>
        <v>0</v>
      </c>
      <c r="F8" s="420" t="str">
        <f t="shared" si="1"/>
        <v>否</v>
      </c>
      <c r="G8" s="288" t="str">
        <f t="shared" si="2"/>
        <v>项</v>
      </c>
    </row>
    <row r="9" ht="18.75" spans="1:7">
      <c r="A9" s="308" t="s">
        <v>144</v>
      </c>
      <c r="B9" s="422" t="s">
        <v>145</v>
      </c>
      <c r="C9" s="311">
        <v>76</v>
      </c>
      <c r="D9" s="311">
        <v>127</v>
      </c>
      <c r="E9" s="419">
        <f t="shared" si="0"/>
        <v>0.671</v>
      </c>
      <c r="F9" s="420" t="str">
        <f t="shared" si="1"/>
        <v>是</v>
      </c>
      <c r="G9" s="288" t="str">
        <f t="shared" si="2"/>
        <v>项</v>
      </c>
    </row>
    <row r="10" ht="18.75" spans="1:7">
      <c r="A10" s="308" t="s">
        <v>146</v>
      </c>
      <c r="B10" s="422" t="s">
        <v>147</v>
      </c>
      <c r="C10" s="311"/>
      <c r="D10" s="311"/>
      <c r="E10" s="419">
        <f t="shared" si="0"/>
        <v>0</v>
      </c>
      <c r="F10" s="420" t="str">
        <f t="shared" si="1"/>
        <v>否</v>
      </c>
      <c r="G10" s="288" t="str">
        <f t="shared" si="2"/>
        <v>项</v>
      </c>
    </row>
    <row r="11" ht="18.75" spans="1:7">
      <c r="A11" s="308" t="s">
        <v>148</v>
      </c>
      <c r="B11" s="422" t="s">
        <v>149</v>
      </c>
      <c r="C11" s="311"/>
      <c r="D11" s="311"/>
      <c r="E11" s="419">
        <f t="shared" si="0"/>
        <v>0</v>
      </c>
      <c r="F11" s="420" t="str">
        <f t="shared" si="1"/>
        <v>否</v>
      </c>
      <c r="G11" s="288" t="str">
        <f t="shared" si="2"/>
        <v>项</v>
      </c>
    </row>
    <row r="12" ht="18.75" spans="1:7">
      <c r="A12" s="308" t="s">
        <v>150</v>
      </c>
      <c r="B12" s="422" t="s">
        <v>151</v>
      </c>
      <c r="C12" s="311">
        <v>23</v>
      </c>
      <c r="D12" s="311">
        <v>45</v>
      </c>
      <c r="E12" s="419">
        <f t="shared" si="0"/>
        <v>0.957</v>
      </c>
      <c r="F12" s="420" t="str">
        <f t="shared" si="1"/>
        <v>是</v>
      </c>
      <c r="G12" s="288" t="str">
        <f t="shared" si="2"/>
        <v>项</v>
      </c>
    </row>
    <row r="13" ht="18.75" spans="1:7">
      <c r="A13" s="308" t="s">
        <v>152</v>
      </c>
      <c r="B13" s="422" t="s">
        <v>153</v>
      </c>
      <c r="C13" s="311">
        <v>35</v>
      </c>
      <c r="D13" s="311">
        <v>7</v>
      </c>
      <c r="E13" s="419">
        <f t="shared" si="0"/>
        <v>-0.8</v>
      </c>
      <c r="F13" s="420" t="str">
        <f t="shared" si="1"/>
        <v>是</v>
      </c>
      <c r="G13" s="288" t="str">
        <f t="shared" si="2"/>
        <v>项</v>
      </c>
    </row>
    <row r="14" ht="18.75" spans="1:7">
      <c r="A14" s="308" t="s">
        <v>154</v>
      </c>
      <c r="B14" s="422" t="s">
        <v>155</v>
      </c>
      <c r="C14" s="311"/>
      <c r="D14" s="311"/>
      <c r="E14" s="419">
        <f t="shared" si="0"/>
        <v>0</v>
      </c>
      <c r="F14" s="420" t="str">
        <f t="shared" si="1"/>
        <v>否</v>
      </c>
      <c r="G14" s="288" t="str">
        <f t="shared" si="2"/>
        <v>项</v>
      </c>
    </row>
    <row r="15" ht="18.75" spans="1:7">
      <c r="A15" s="308" t="s">
        <v>156</v>
      </c>
      <c r="B15" s="422" t="s">
        <v>157</v>
      </c>
      <c r="C15" s="311"/>
      <c r="D15" s="311"/>
      <c r="E15" s="419">
        <f t="shared" si="0"/>
        <v>0</v>
      </c>
      <c r="F15" s="420" t="str">
        <f t="shared" si="1"/>
        <v>否</v>
      </c>
      <c r="G15" s="288" t="str">
        <f t="shared" si="2"/>
        <v>项</v>
      </c>
    </row>
    <row r="16" ht="18.75" spans="1:7">
      <c r="A16" s="308" t="s">
        <v>158</v>
      </c>
      <c r="B16" s="422" t="s">
        <v>159</v>
      </c>
      <c r="C16" s="311"/>
      <c r="D16" s="311"/>
      <c r="E16" s="419">
        <f t="shared" si="0"/>
        <v>0</v>
      </c>
      <c r="F16" s="420" t="str">
        <f t="shared" si="1"/>
        <v>否</v>
      </c>
      <c r="G16" s="288" t="str">
        <f t="shared" si="2"/>
        <v>项</v>
      </c>
    </row>
    <row r="17" ht="18.75" spans="1:7">
      <c r="A17" s="308" t="s">
        <v>160</v>
      </c>
      <c r="B17" s="421" t="s">
        <v>161</v>
      </c>
      <c r="C17" s="305">
        <f>SUM(C18:C25)</f>
        <v>532</v>
      </c>
      <c r="D17" s="305">
        <f>SUM(D18:D25)</f>
        <v>501</v>
      </c>
      <c r="E17" s="419">
        <f t="shared" si="0"/>
        <v>-0.058</v>
      </c>
      <c r="F17" s="420" t="str">
        <f t="shared" si="1"/>
        <v>是</v>
      </c>
      <c r="G17" s="288" t="str">
        <f t="shared" si="2"/>
        <v>款</v>
      </c>
    </row>
    <row r="18" ht="18.75" spans="1:7">
      <c r="A18" s="308" t="s">
        <v>162</v>
      </c>
      <c r="B18" s="422" t="s">
        <v>139</v>
      </c>
      <c r="C18" s="311">
        <v>440</v>
      </c>
      <c r="D18" s="311">
        <v>417</v>
      </c>
      <c r="E18" s="419">
        <f t="shared" si="0"/>
        <v>-0.052</v>
      </c>
      <c r="F18" s="420" t="str">
        <f t="shared" si="1"/>
        <v>是</v>
      </c>
      <c r="G18" s="288" t="str">
        <f t="shared" si="2"/>
        <v>项</v>
      </c>
    </row>
    <row r="19" ht="18.75" spans="1:7">
      <c r="A19" s="308" t="s">
        <v>163</v>
      </c>
      <c r="B19" s="422" t="s">
        <v>141</v>
      </c>
      <c r="C19" s="311">
        <v>19</v>
      </c>
      <c r="D19" s="311">
        <v>15</v>
      </c>
      <c r="E19" s="419">
        <f t="shared" si="0"/>
        <v>-0.211</v>
      </c>
      <c r="F19" s="420" t="str">
        <f t="shared" si="1"/>
        <v>是</v>
      </c>
      <c r="G19" s="288" t="str">
        <f t="shared" si="2"/>
        <v>项</v>
      </c>
    </row>
    <row r="20" ht="18.75" spans="1:7">
      <c r="A20" s="308" t="s">
        <v>164</v>
      </c>
      <c r="B20" s="422" t="s">
        <v>143</v>
      </c>
      <c r="C20" s="311"/>
      <c r="D20" s="311"/>
      <c r="E20" s="419">
        <f t="shared" si="0"/>
        <v>0</v>
      </c>
      <c r="F20" s="420" t="str">
        <f t="shared" si="1"/>
        <v>否</v>
      </c>
      <c r="G20" s="288" t="str">
        <f t="shared" si="2"/>
        <v>项</v>
      </c>
    </row>
    <row r="21" ht="18.75" spans="1:7">
      <c r="A21" s="308" t="s">
        <v>165</v>
      </c>
      <c r="B21" s="422" t="s">
        <v>166</v>
      </c>
      <c r="C21" s="311">
        <v>43</v>
      </c>
      <c r="D21" s="311">
        <v>43</v>
      </c>
      <c r="E21" s="419">
        <f t="shared" si="0"/>
        <v>0</v>
      </c>
      <c r="F21" s="420" t="str">
        <f t="shared" si="1"/>
        <v>是</v>
      </c>
      <c r="G21" s="288" t="str">
        <f t="shared" si="2"/>
        <v>项</v>
      </c>
    </row>
    <row r="22" ht="18.75" spans="1:7">
      <c r="A22" s="308" t="s">
        <v>167</v>
      </c>
      <c r="B22" s="422" t="s">
        <v>168</v>
      </c>
      <c r="C22" s="311">
        <v>20</v>
      </c>
      <c r="D22" s="311">
        <v>26</v>
      </c>
      <c r="E22" s="419">
        <f t="shared" si="0"/>
        <v>0.3</v>
      </c>
      <c r="F22" s="420" t="str">
        <f t="shared" si="1"/>
        <v>是</v>
      </c>
      <c r="G22" s="288" t="str">
        <f t="shared" si="2"/>
        <v>项</v>
      </c>
    </row>
    <row r="23" ht="18.75" spans="1:7">
      <c r="A23" s="308" t="s">
        <v>169</v>
      </c>
      <c r="B23" s="422" t="s">
        <v>170</v>
      </c>
      <c r="C23" s="311"/>
      <c r="D23" s="311"/>
      <c r="E23" s="419">
        <f t="shared" si="0"/>
        <v>0</v>
      </c>
      <c r="F23" s="420" t="str">
        <f t="shared" si="1"/>
        <v>否</v>
      </c>
      <c r="G23" s="288" t="str">
        <f t="shared" si="2"/>
        <v>项</v>
      </c>
    </row>
    <row r="24" ht="18.75" spans="1:7">
      <c r="A24" s="308" t="s">
        <v>171</v>
      </c>
      <c r="B24" s="422" t="s">
        <v>157</v>
      </c>
      <c r="C24" s="311"/>
      <c r="D24" s="311"/>
      <c r="E24" s="419">
        <f t="shared" si="0"/>
        <v>0</v>
      </c>
      <c r="F24" s="420" t="str">
        <f t="shared" si="1"/>
        <v>否</v>
      </c>
      <c r="G24" s="288" t="str">
        <f t="shared" si="2"/>
        <v>项</v>
      </c>
    </row>
    <row r="25" ht="18.75" spans="1:7">
      <c r="A25" s="308" t="s">
        <v>172</v>
      </c>
      <c r="B25" s="422" t="s">
        <v>173</v>
      </c>
      <c r="C25" s="311">
        <v>10</v>
      </c>
      <c r="D25" s="311"/>
      <c r="E25" s="419">
        <f t="shared" si="0"/>
        <v>-1</v>
      </c>
      <c r="F25" s="420" t="str">
        <f t="shared" si="1"/>
        <v>是</v>
      </c>
      <c r="G25" s="288" t="str">
        <f t="shared" si="2"/>
        <v>项</v>
      </c>
    </row>
    <row r="26" ht="18.75" spans="1:7">
      <c r="A26" s="308" t="s">
        <v>174</v>
      </c>
      <c r="B26" s="421" t="s">
        <v>175</v>
      </c>
      <c r="C26" s="305">
        <f>SUM(C27:C35)</f>
        <v>5633</v>
      </c>
      <c r="D26" s="305">
        <f>SUM(D27:D35)</f>
        <v>7582</v>
      </c>
      <c r="E26" s="419">
        <f t="shared" si="0"/>
        <v>0.346</v>
      </c>
      <c r="F26" s="420" t="str">
        <f t="shared" si="1"/>
        <v>是</v>
      </c>
      <c r="G26" s="288" t="str">
        <f t="shared" si="2"/>
        <v>款</v>
      </c>
    </row>
    <row r="27" ht="18.75" spans="1:7">
      <c r="A27" s="308" t="s">
        <v>176</v>
      </c>
      <c r="B27" s="422" t="s">
        <v>139</v>
      </c>
      <c r="C27" s="311">
        <v>4547</v>
      </c>
      <c r="D27" s="311">
        <v>6223</v>
      </c>
      <c r="E27" s="419">
        <f t="shared" si="0"/>
        <v>0.369</v>
      </c>
      <c r="F27" s="420" t="str">
        <f t="shared" si="1"/>
        <v>是</v>
      </c>
      <c r="G27" s="288" t="str">
        <f t="shared" si="2"/>
        <v>项</v>
      </c>
    </row>
    <row r="28" ht="18.75" spans="1:7">
      <c r="A28" s="308" t="s">
        <v>177</v>
      </c>
      <c r="B28" s="422" t="s">
        <v>141</v>
      </c>
      <c r="C28" s="311">
        <v>246</v>
      </c>
      <c r="D28" s="311">
        <v>466</v>
      </c>
      <c r="E28" s="419">
        <f t="shared" si="0"/>
        <v>0.894</v>
      </c>
      <c r="F28" s="420" t="str">
        <f t="shared" si="1"/>
        <v>是</v>
      </c>
      <c r="G28" s="288" t="str">
        <f t="shared" si="2"/>
        <v>项</v>
      </c>
    </row>
    <row r="29" ht="18.75" spans="1:7">
      <c r="A29" s="308" t="s">
        <v>178</v>
      </c>
      <c r="B29" s="422" t="s">
        <v>143</v>
      </c>
      <c r="C29" s="311"/>
      <c r="D29" s="311"/>
      <c r="E29" s="419">
        <f t="shared" si="0"/>
        <v>0</v>
      </c>
      <c r="F29" s="420" t="str">
        <f t="shared" si="1"/>
        <v>否</v>
      </c>
      <c r="G29" s="288" t="str">
        <f t="shared" si="2"/>
        <v>项</v>
      </c>
    </row>
    <row r="30" ht="18.75" spans="1:7">
      <c r="A30" s="308" t="s">
        <v>179</v>
      </c>
      <c r="B30" s="422" t="s">
        <v>180</v>
      </c>
      <c r="C30" s="311"/>
      <c r="D30" s="311"/>
      <c r="E30" s="419">
        <f t="shared" si="0"/>
        <v>0</v>
      </c>
      <c r="F30" s="420" t="str">
        <f t="shared" si="1"/>
        <v>否</v>
      </c>
      <c r="G30" s="288" t="str">
        <f t="shared" si="2"/>
        <v>项</v>
      </c>
    </row>
    <row r="31" ht="18.75" spans="1:7">
      <c r="A31" s="308" t="s">
        <v>181</v>
      </c>
      <c r="B31" s="422" t="s">
        <v>182</v>
      </c>
      <c r="C31" s="311"/>
      <c r="D31" s="311"/>
      <c r="E31" s="419">
        <f t="shared" si="0"/>
        <v>0</v>
      </c>
      <c r="F31" s="420" t="str">
        <f t="shared" si="1"/>
        <v>否</v>
      </c>
      <c r="G31" s="288" t="str">
        <f t="shared" si="2"/>
        <v>项</v>
      </c>
    </row>
    <row r="32" ht="18.75" spans="1:7">
      <c r="A32" s="308" t="s">
        <v>183</v>
      </c>
      <c r="B32" s="422" t="s">
        <v>184</v>
      </c>
      <c r="C32" s="311"/>
      <c r="D32" s="311"/>
      <c r="E32" s="419">
        <f t="shared" si="0"/>
        <v>0</v>
      </c>
      <c r="F32" s="420" t="str">
        <f t="shared" si="1"/>
        <v>否</v>
      </c>
      <c r="G32" s="288" t="str">
        <f t="shared" si="2"/>
        <v>项</v>
      </c>
    </row>
    <row r="33" ht="18.75" spans="1:7">
      <c r="A33" s="308" t="s">
        <v>185</v>
      </c>
      <c r="B33" s="422" t="s">
        <v>186</v>
      </c>
      <c r="C33" s="311"/>
      <c r="D33" s="311"/>
      <c r="E33" s="419">
        <f t="shared" si="0"/>
        <v>0</v>
      </c>
      <c r="F33" s="420" t="str">
        <f t="shared" si="1"/>
        <v>否</v>
      </c>
      <c r="G33" s="288" t="str">
        <f t="shared" si="2"/>
        <v>项</v>
      </c>
    </row>
    <row r="34" ht="18.75" spans="1:7">
      <c r="A34" s="308" t="s">
        <v>187</v>
      </c>
      <c r="B34" s="422" t="s">
        <v>157</v>
      </c>
      <c r="C34" s="311">
        <v>740</v>
      </c>
      <c r="D34" s="311">
        <v>855</v>
      </c>
      <c r="E34" s="419">
        <f t="shared" si="0"/>
        <v>0.155</v>
      </c>
      <c r="F34" s="420" t="str">
        <f t="shared" si="1"/>
        <v>是</v>
      </c>
      <c r="G34" s="288" t="str">
        <f t="shared" si="2"/>
        <v>项</v>
      </c>
    </row>
    <row r="35" ht="18.75" spans="1:7">
      <c r="A35" s="423" t="s">
        <v>188</v>
      </c>
      <c r="B35" s="422" t="s">
        <v>189</v>
      </c>
      <c r="C35" s="311">
        <v>100</v>
      </c>
      <c r="D35" s="311">
        <v>38</v>
      </c>
      <c r="E35" s="419">
        <f t="shared" si="0"/>
        <v>-0.62</v>
      </c>
      <c r="F35" s="420" t="str">
        <f t="shared" si="1"/>
        <v>是</v>
      </c>
      <c r="G35" s="288" t="str">
        <f t="shared" si="2"/>
        <v>项</v>
      </c>
    </row>
    <row r="36" ht="18.75" spans="1:7">
      <c r="A36" s="308" t="s">
        <v>190</v>
      </c>
      <c r="B36" s="421" t="s">
        <v>191</v>
      </c>
      <c r="C36" s="305">
        <f>SUM(C37:C46)</f>
        <v>356</v>
      </c>
      <c r="D36" s="305">
        <f>SUM(D37:D46)</f>
        <v>341</v>
      </c>
      <c r="E36" s="419">
        <f t="shared" si="0"/>
        <v>-0.042</v>
      </c>
      <c r="F36" s="420" t="str">
        <f t="shared" si="1"/>
        <v>是</v>
      </c>
      <c r="G36" s="288" t="str">
        <f t="shared" si="2"/>
        <v>款</v>
      </c>
    </row>
    <row r="37" ht="18.75" spans="1:7">
      <c r="A37" s="308" t="s">
        <v>192</v>
      </c>
      <c r="B37" s="422" t="s">
        <v>139</v>
      </c>
      <c r="C37" s="311">
        <v>350</v>
      </c>
      <c r="D37" s="311">
        <v>341</v>
      </c>
      <c r="E37" s="419">
        <f t="shared" si="0"/>
        <v>-0.026</v>
      </c>
      <c r="F37" s="420" t="str">
        <f t="shared" si="1"/>
        <v>是</v>
      </c>
      <c r="G37" s="288" t="str">
        <f t="shared" si="2"/>
        <v>项</v>
      </c>
    </row>
    <row r="38" ht="18.75" spans="1:7">
      <c r="A38" s="308" t="s">
        <v>193</v>
      </c>
      <c r="B38" s="422" t="s">
        <v>141</v>
      </c>
      <c r="C38" s="311"/>
      <c r="D38" s="311"/>
      <c r="E38" s="419">
        <f t="shared" si="0"/>
        <v>0</v>
      </c>
      <c r="F38" s="420" t="str">
        <f t="shared" si="1"/>
        <v>否</v>
      </c>
      <c r="G38" s="288" t="str">
        <f t="shared" si="2"/>
        <v>项</v>
      </c>
    </row>
    <row r="39" ht="18.75" spans="1:7">
      <c r="A39" s="308" t="s">
        <v>194</v>
      </c>
      <c r="B39" s="422" t="s">
        <v>143</v>
      </c>
      <c r="C39" s="311"/>
      <c r="D39" s="311"/>
      <c r="E39" s="419">
        <f t="shared" si="0"/>
        <v>0</v>
      </c>
      <c r="F39" s="420" t="str">
        <f t="shared" si="1"/>
        <v>否</v>
      </c>
      <c r="G39" s="288" t="str">
        <f t="shared" si="2"/>
        <v>项</v>
      </c>
    </row>
    <row r="40" ht="18.75" spans="1:7">
      <c r="A40" s="308" t="s">
        <v>195</v>
      </c>
      <c r="B40" s="422" t="s">
        <v>196</v>
      </c>
      <c r="C40" s="311"/>
      <c r="D40" s="311"/>
      <c r="E40" s="419">
        <f t="shared" si="0"/>
        <v>0</v>
      </c>
      <c r="F40" s="420" t="str">
        <f t="shared" si="1"/>
        <v>否</v>
      </c>
      <c r="G40" s="288" t="str">
        <f t="shared" si="2"/>
        <v>项</v>
      </c>
    </row>
    <row r="41" ht="18.75" spans="1:7">
      <c r="A41" s="308" t="s">
        <v>197</v>
      </c>
      <c r="B41" s="422" t="s">
        <v>198</v>
      </c>
      <c r="C41" s="311"/>
      <c r="D41" s="311"/>
      <c r="E41" s="419">
        <f t="shared" si="0"/>
        <v>0</v>
      </c>
      <c r="F41" s="420" t="str">
        <f t="shared" si="1"/>
        <v>否</v>
      </c>
      <c r="G41" s="288" t="str">
        <f t="shared" si="2"/>
        <v>项</v>
      </c>
    </row>
    <row r="42" ht="18.75" spans="1:7">
      <c r="A42" s="308" t="s">
        <v>199</v>
      </c>
      <c r="B42" s="422" t="s">
        <v>200</v>
      </c>
      <c r="C42" s="311"/>
      <c r="D42" s="311"/>
      <c r="E42" s="419">
        <f t="shared" si="0"/>
        <v>0</v>
      </c>
      <c r="F42" s="420" t="str">
        <f t="shared" si="1"/>
        <v>否</v>
      </c>
      <c r="G42" s="288" t="str">
        <f t="shared" si="2"/>
        <v>项</v>
      </c>
    </row>
    <row r="43" ht="18.75" spans="1:7">
      <c r="A43" s="308" t="s">
        <v>201</v>
      </c>
      <c r="B43" s="422" t="s">
        <v>202</v>
      </c>
      <c r="C43" s="311"/>
      <c r="D43" s="311"/>
      <c r="E43" s="419">
        <f t="shared" si="0"/>
        <v>0</v>
      </c>
      <c r="F43" s="420" t="str">
        <f t="shared" si="1"/>
        <v>否</v>
      </c>
      <c r="G43" s="288" t="str">
        <f t="shared" si="2"/>
        <v>项</v>
      </c>
    </row>
    <row r="44" ht="18.75" spans="1:7">
      <c r="A44" s="308" t="s">
        <v>203</v>
      </c>
      <c r="B44" s="422" t="s">
        <v>204</v>
      </c>
      <c r="C44" s="311">
        <v>4</v>
      </c>
      <c r="D44" s="311"/>
      <c r="E44" s="419">
        <f t="shared" si="0"/>
        <v>-1</v>
      </c>
      <c r="F44" s="420" t="str">
        <f t="shared" si="1"/>
        <v>是</v>
      </c>
      <c r="G44" s="288" t="str">
        <f t="shared" si="2"/>
        <v>项</v>
      </c>
    </row>
    <row r="45" ht="18.75" spans="1:7">
      <c r="A45" s="308" t="s">
        <v>205</v>
      </c>
      <c r="B45" s="422" t="s">
        <v>157</v>
      </c>
      <c r="C45" s="311"/>
      <c r="D45" s="311"/>
      <c r="E45" s="419">
        <f t="shared" si="0"/>
        <v>0</v>
      </c>
      <c r="F45" s="420" t="str">
        <f t="shared" si="1"/>
        <v>否</v>
      </c>
      <c r="G45" s="288" t="str">
        <f t="shared" si="2"/>
        <v>项</v>
      </c>
    </row>
    <row r="46" ht="18.75" spans="1:7">
      <c r="A46" s="308" t="s">
        <v>206</v>
      </c>
      <c r="B46" s="422" t="s">
        <v>207</v>
      </c>
      <c r="C46" s="311">
        <v>2</v>
      </c>
      <c r="D46" s="311"/>
      <c r="E46" s="419">
        <f t="shared" si="0"/>
        <v>-1</v>
      </c>
      <c r="F46" s="420" t="str">
        <f t="shared" si="1"/>
        <v>是</v>
      </c>
      <c r="G46" s="288" t="str">
        <f t="shared" si="2"/>
        <v>项</v>
      </c>
    </row>
    <row r="47" ht="18.75" spans="1:7">
      <c r="A47" s="308" t="s">
        <v>208</v>
      </c>
      <c r="B47" s="421" t="s">
        <v>209</v>
      </c>
      <c r="C47" s="305">
        <f>SUM(C48:C57)</f>
        <v>407</v>
      </c>
      <c r="D47" s="305">
        <f>SUM(D48:D57)</f>
        <v>365</v>
      </c>
      <c r="E47" s="419">
        <f t="shared" si="0"/>
        <v>-0.103</v>
      </c>
      <c r="F47" s="420" t="str">
        <f t="shared" si="1"/>
        <v>是</v>
      </c>
      <c r="G47" s="288" t="str">
        <f t="shared" si="2"/>
        <v>款</v>
      </c>
    </row>
    <row r="48" ht="18.75" spans="1:7">
      <c r="A48" s="308" t="s">
        <v>210</v>
      </c>
      <c r="B48" s="422" t="s">
        <v>139</v>
      </c>
      <c r="C48" s="311">
        <v>223</v>
      </c>
      <c r="D48" s="311">
        <v>242</v>
      </c>
      <c r="E48" s="419">
        <f t="shared" si="0"/>
        <v>0.085</v>
      </c>
      <c r="F48" s="420" t="str">
        <f t="shared" si="1"/>
        <v>是</v>
      </c>
      <c r="G48" s="288" t="str">
        <f t="shared" si="2"/>
        <v>项</v>
      </c>
    </row>
    <row r="49" ht="18.75" spans="1:7">
      <c r="A49" s="308" t="s">
        <v>211</v>
      </c>
      <c r="B49" s="422" t="s">
        <v>141</v>
      </c>
      <c r="C49" s="311">
        <v>1</v>
      </c>
      <c r="D49" s="311">
        <v>2</v>
      </c>
      <c r="E49" s="419">
        <f t="shared" si="0"/>
        <v>1</v>
      </c>
      <c r="F49" s="420" t="str">
        <f t="shared" si="1"/>
        <v>是</v>
      </c>
      <c r="G49" s="288" t="str">
        <f t="shared" si="2"/>
        <v>项</v>
      </c>
    </row>
    <row r="50" ht="18.75" spans="1:7">
      <c r="A50" s="308" t="s">
        <v>212</v>
      </c>
      <c r="B50" s="422" t="s">
        <v>143</v>
      </c>
      <c r="C50" s="311"/>
      <c r="D50" s="311"/>
      <c r="E50" s="419">
        <f t="shared" si="0"/>
        <v>0</v>
      </c>
      <c r="F50" s="420" t="str">
        <f t="shared" si="1"/>
        <v>否</v>
      </c>
      <c r="G50" s="288" t="str">
        <f t="shared" si="2"/>
        <v>项</v>
      </c>
    </row>
    <row r="51" ht="18.75" spans="1:7">
      <c r="A51" s="308" t="s">
        <v>213</v>
      </c>
      <c r="B51" s="422" t="s">
        <v>214</v>
      </c>
      <c r="C51" s="311"/>
      <c r="D51" s="311"/>
      <c r="E51" s="419">
        <f t="shared" si="0"/>
        <v>0</v>
      </c>
      <c r="F51" s="420" t="str">
        <f t="shared" si="1"/>
        <v>否</v>
      </c>
      <c r="G51" s="288" t="str">
        <f t="shared" si="2"/>
        <v>项</v>
      </c>
    </row>
    <row r="52" ht="18.75" spans="1:7">
      <c r="A52" s="308" t="s">
        <v>215</v>
      </c>
      <c r="B52" s="422" t="s">
        <v>216</v>
      </c>
      <c r="C52" s="311"/>
      <c r="D52" s="311">
        <v>11</v>
      </c>
      <c r="E52" s="419">
        <f t="shared" si="0"/>
        <v>0</v>
      </c>
      <c r="F52" s="420" t="str">
        <f t="shared" si="1"/>
        <v>是</v>
      </c>
      <c r="G52" s="288" t="str">
        <f t="shared" si="2"/>
        <v>项</v>
      </c>
    </row>
    <row r="53" ht="18.75" spans="1:7">
      <c r="A53" s="308" t="s">
        <v>217</v>
      </c>
      <c r="B53" s="422" t="s">
        <v>218</v>
      </c>
      <c r="C53" s="311"/>
      <c r="D53" s="311"/>
      <c r="E53" s="419">
        <f t="shared" si="0"/>
        <v>0</v>
      </c>
      <c r="F53" s="420" t="str">
        <f t="shared" si="1"/>
        <v>否</v>
      </c>
      <c r="G53" s="288" t="str">
        <f t="shared" si="2"/>
        <v>项</v>
      </c>
    </row>
    <row r="54" ht="18.75" spans="1:7">
      <c r="A54" s="308" t="s">
        <v>219</v>
      </c>
      <c r="B54" s="422" t="s">
        <v>220</v>
      </c>
      <c r="C54" s="311">
        <v>112</v>
      </c>
      <c r="D54" s="311">
        <v>21</v>
      </c>
      <c r="E54" s="419">
        <f t="shared" si="0"/>
        <v>-0.813</v>
      </c>
      <c r="F54" s="420" t="str">
        <f t="shared" si="1"/>
        <v>是</v>
      </c>
      <c r="G54" s="288" t="str">
        <f t="shared" si="2"/>
        <v>项</v>
      </c>
    </row>
    <row r="55" ht="18.75" spans="1:7">
      <c r="A55" s="308" t="s">
        <v>221</v>
      </c>
      <c r="B55" s="422" t="s">
        <v>222</v>
      </c>
      <c r="C55" s="311">
        <v>71</v>
      </c>
      <c r="D55" s="311">
        <v>89</v>
      </c>
      <c r="E55" s="419">
        <f t="shared" si="0"/>
        <v>0.254</v>
      </c>
      <c r="F55" s="420" t="str">
        <f t="shared" si="1"/>
        <v>是</v>
      </c>
      <c r="G55" s="288" t="str">
        <f t="shared" si="2"/>
        <v>项</v>
      </c>
    </row>
    <row r="56" ht="18.75" spans="1:7">
      <c r="A56" s="308" t="s">
        <v>223</v>
      </c>
      <c r="B56" s="422" t="s">
        <v>157</v>
      </c>
      <c r="C56" s="311"/>
      <c r="D56" s="311"/>
      <c r="E56" s="419">
        <f t="shared" si="0"/>
        <v>0</v>
      </c>
      <c r="F56" s="420" t="str">
        <f t="shared" si="1"/>
        <v>否</v>
      </c>
      <c r="G56" s="288" t="str">
        <f t="shared" si="2"/>
        <v>项</v>
      </c>
    </row>
    <row r="57" ht="18.75" spans="1:7">
      <c r="A57" s="308" t="s">
        <v>224</v>
      </c>
      <c r="B57" s="422" t="s">
        <v>225</v>
      </c>
      <c r="C57" s="311"/>
      <c r="D57" s="311"/>
      <c r="E57" s="419">
        <f t="shared" si="0"/>
        <v>0</v>
      </c>
      <c r="F57" s="420" t="str">
        <f t="shared" si="1"/>
        <v>否</v>
      </c>
      <c r="G57" s="288" t="str">
        <f t="shared" si="2"/>
        <v>项</v>
      </c>
    </row>
    <row r="58" ht="18.75" spans="1:7">
      <c r="A58" s="308" t="s">
        <v>226</v>
      </c>
      <c r="B58" s="421" t="s">
        <v>227</v>
      </c>
      <c r="C58" s="305">
        <f>SUM(C59:C68)</f>
        <v>688</v>
      </c>
      <c r="D58" s="305">
        <f>SUM(D59:D68)</f>
        <v>678</v>
      </c>
      <c r="E58" s="419">
        <f t="shared" si="0"/>
        <v>-0.015</v>
      </c>
      <c r="F58" s="420" t="str">
        <f t="shared" si="1"/>
        <v>是</v>
      </c>
      <c r="G58" s="288" t="str">
        <f t="shared" si="2"/>
        <v>款</v>
      </c>
    </row>
    <row r="59" ht="18.75" spans="1:7">
      <c r="A59" s="308" t="s">
        <v>228</v>
      </c>
      <c r="B59" s="422" t="s">
        <v>139</v>
      </c>
      <c r="C59" s="311">
        <v>390</v>
      </c>
      <c r="D59" s="311">
        <v>363</v>
      </c>
      <c r="E59" s="419">
        <f t="shared" si="0"/>
        <v>-0.069</v>
      </c>
      <c r="F59" s="420" t="str">
        <f t="shared" si="1"/>
        <v>是</v>
      </c>
      <c r="G59" s="288" t="str">
        <f t="shared" si="2"/>
        <v>项</v>
      </c>
    </row>
    <row r="60" ht="18.75" spans="1:7">
      <c r="A60" s="308" t="s">
        <v>229</v>
      </c>
      <c r="B60" s="422" t="s">
        <v>141</v>
      </c>
      <c r="C60" s="311">
        <v>42</v>
      </c>
      <c r="D60" s="311">
        <v>57</v>
      </c>
      <c r="E60" s="419">
        <f t="shared" si="0"/>
        <v>0.357</v>
      </c>
      <c r="F60" s="420" t="str">
        <f t="shared" si="1"/>
        <v>是</v>
      </c>
      <c r="G60" s="288" t="str">
        <f t="shared" si="2"/>
        <v>项</v>
      </c>
    </row>
    <row r="61" ht="18.75" spans="1:7">
      <c r="A61" s="308" t="s">
        <v>230</v>
      </c>
      <c r="B61" s="422" t="s">
        <v>143</v>
      </c>
      <c r="C61" s="311"/>
      <c r="D61" s="311"/>
      <c r="E61" s="419">
        <f t="shared" si="0"/>
        <v>0</v>
      </c>
      <c r="F61" s="420" t="str">
        <f t="shared" si="1"/>
        <v>否</v>
      </c>
      <c r="G61" s="288" t="str">
        <f t="shared" si="2"/>
        <v>项</v>
      </c>
    </row>
    <row r="62" ht="18.75" spans="1:7">
      <c r="A62" s="308" t="s">
        <v>231</v>
      </c>
      <c r="B62" s="422" t="s">
        <v>232</v>
      </c>
      <c r="C62" s="311">
        <v>5</v>
      </c>
      <c r="D62" s="311">
        <v>5</v>
      </c>
      <c r="E62" s="419">
        <f t="shared" si="0"/>
        <v>0</v>
      </c>
      <c r="F62" s="420" t="str">
        <f t="shared" si="1"/>
        <v>是</v>
      </c>
      <c r="G62" s="288" t="str">
        <f t="shared" si="2"/>
        <v>项</v>
      </c>
    </row>
    <row r="63" ht="18.75" spans="1:7">
      <c r="A63" s="308" t="s">
        <v>233</v>
      </c>
      <c r="B63" s="422" t="s">
        <v>234</v>
      </c>
      <c r="C63" s="311">
        <v>5</v>
      </c>
      <c r="D63" s="311">
        <v>5</v>
      </c>
      <c r="E63" s="419">
        <f t="shared" si="0"/>
        <v>0</v>
      </c>
      <c r="F63" s="420" t="str">
        <f t="shared" si="1"/>
        <v>是</v>
      </c>
      <c r="G63" s="288" t="str">
        <f t="shared" si="2"/>
        <v>项</v>
      </c>
    </row>
    <row r="64" ht="18.75" spans="1:7">
      <c r="A64" s="308" t="s">
        <v>235</v>
      </c>
      <c r="B64" s="422" t="s">
        <v>236</v>
      </c>
      <c r="C64" s="311"/>
      <c r="D64" s="311"/>
      <c r="E64" s="419">
        <f t="shared" si="0"/>
        <v>0</v>
      </c>
      <c r="F64" s="420" t="str">
        <f t="shared" si="1"/>
        <v>否</v>
      </c>
      <c r="G64" s="288" t="str">
        <f t="shared" si="2"/>
        <v>项</v>
      </c>
    </row>
    <row r="65" ht="18.75" spans="1:7">
      <c r="A65" s="308" t="s">
        <v>237</v>
      </c>
      <c r="B65" s="422" t="s">
        <v>238</v>
      </c>
      <c r="C65" s="311">
        <v>52</v>
      </c>
      <c r="D65" s="311">
        <v>52</v>
      </c>
      <c r="E65" s="419">
        <f t="shared" si="0"/>
        <v>0</v>
      </c>
      <c r="F65" s="420" t="str">
        <f t="shared" si="1"/>
        <v>是</v>
      </c>
      <c r="G65" s="288" t="str">
        <f t="shared" si="2"/>
        <v>项</v>
      </c>
    </row>
    <row r="66" ht="18.75" spans="1:7">
      <c r="A66" s="308" t="s">
        <v>239</v>
      </c>
      <c r="B66" s="422" t="s">
        <v>240</v>
      </c>
      <c r="C66" s="311"/>
      <c r="D66" s="311"/>
      <c r="E66" s="419">
        <f t="shared" si="0"/>
        <v>0</v>
      </c>
      <c r="F66" s="420" t="str">
        <f t="shared" si="1"/>
        <v>否</v>
      </c>
      <c r="G66" s="288" t="str">
        <f t="shared" si="2"/>
        <v>项</v>
      </c>
    </row>
    <row r="67" ht="18.75" spans="1:7">
      <c r="A67" s="308" t="s">
        <v>241</v>
      </c>
      <c r="B67" s="422" t="s">
        <v>157</v>
      </c>
      <c r="C67" s="311">
        <v>194</v>
      </c>
      <c r="D67" s="311">
        <v>196</v>
      </c>
      <c r="E67" s="419">
        <f t="shared" si="0"/>
        <v>0.01</v>
      </c>
      <c r="F67" s="420" t="str">
        <f t="shared" si="1"/>
        <v>是</v>
      </c>
      <c r="G67" s="288" t="str">
        <f t="shared" si="2"/>
        <v>项</v>
      </c>
    </row>
    <row r="68" ht="18.75" spans="1:7">
      <c r="A68" s="308" t="s">
        <v>242</v>
      </c>
      <c r="B68" s="422" t="s">
        <v>243</v>
      </c>
      <c r="C68" s="311"/>
      <c r="D68" s="311"/>
      <c r="E68" s="419">
        <f t="shared" ref="E68:E131" si="3">IF(C68&lt;0,"",IFERROR(D68/C68-1,0))</f>
        <v>0</v>
      </c>
      <c r="F68" s="420" t="str">
        <f t="shared" ref="F68:F131" si="4">IF(LEN(A68)=3,"是",IF(B68&lt;&gt;"",IF(SUM(C68:D68)&lt;&gt;0,"是","否"),"是"))</f>
        <v>否</v>
      </c>
      <c r="G68" s="288" t="str">
        <f t="shared" ref="G68:G131" si="5">IF(LEN(A68)=3,"类",IF(LEN(A68)=5,"款","项"))</f>
        <v>项</v>
      </c>
    </row>
    <row r="69" ht="18.75" spans="1:7">
      <c r="A69" s="308" t="s">
        <v>244</v>
      </c>
      <c r="B69" s="421" t="s">
        <v>245</v>
      </c>
      <c r="C69" s="305">
        <f>SUM(C70:C76)</f>
        <v>71</v>
      </c>
      <c r="D69" s="305">
        <f>SUM(D70:D76)</f>
        <v>118</v>
      </c>
      <c r="E69" s="419">
        <f t="shared" si="3"/>
        <v>0.662</v>
      </c>
      <c r="F69" s="420" t="str">
        <f t="shared" si="4"/>
        <v>是</v>
      </c>
      <c r="G69" s="288" t="str">
        <f t="shared" si="5"/>
        <v>款</v>
      </c>
    </row>
    <row r="70" ht="18.75" spans="1:7">
      <c r="A70" s="308" t="s">
        <v>246</v>
      </c>
      <c r="B70" s="422" t="s">
        <v>139</v>
      </c>
      <c r="C70" s="311"/>
      <c r="D70" s="311"/>
      <c r="E70" s="419">
        <f t="shared" si="3"/>
        <v>0</v>
      </c>
      <c r="F70" s="420" t="str">
        <f t="shared" si="4"/>
        <v>否</v>
      </c>
      <c r="G70" s="288" t="str">
        <f t="shared" si="5"/>
        <v>项</v>
      </c>
    </row>
    <row r="71" ht="18.75" spans="1:7">
      <c r="A71" s="308" t="s">
        <v>247</v>
      </c>
      <c r="B71" s="422" t="s">
        <v>141</v>
      </c>
      <c r="C71" s="311">
        <v>71</v>
      </c>
      <c r="D71" s="311">
        <v>118</v>
      </c>
      <c r="E71" s="419">
        <f t="shared" si="3"/>
        <v>0.662</v>
      </c>
      <c r="F71" s="420" t="str">
        <f t="shared" si="4"/>
        <v>是</v>
      </c>
      <c r="G71" s="288" t="str">
        <f t="shared" si="5"/>
        <v>项</v>
      </c>
    </row>
    <row r="72" ht="18.75" spans="1:7">
      <c r="A72" s="308" t="s">
        <v>248</v>
      </c>
      <c r="B72" s="422" t="s">
        <v>143</v>
      </c>
      <c r="C72" s="311"/>
      <c r="D72" s="311"/>
      <c r="E72" s="419">
        <f t="shared" si="3"/>
        <v>0</v>
      </c>
      <c r="F72" s="420" t="str">
        <f t="shared" si="4"/>
        <v>否</v>
      </c>
      <c r="G72" s="288" t="str">
        <f t="shared" si="5"/>
        <v>项</v>
      </c>
    </row>
    <row r="73" ht="18.75" spans="1:7">
      <c r="A73" s="308" t="s">
        <v>249</v>
      </c>
      <c r="B73" s="422" t="s">
        <v>238</v>
      </c>
      <c r="C73" s="311"/>
      <c r="D73" s="311"/>
      <c r="E73" s="419">
        <f t="shared" si="3"/>
        <v>0</v>
      </c>
      <c r="F73" s="420" t="str">
        <f t="shared" si="4"/>
        <v>否</v>
      </c>
      <c r="G73" s="288" t="str">
        <f t="shared" si="5"/>
        <v>项</v>
      </c>
    </row>
    <row r="74" ht="18.75" spans="1:7">
      <c r="A74" s="423">
        <v>2010710</v>
      </c>
      <c r="B74" s="422" t="s">
        <v>250</v>
      </c>
      <c r="C74" s="311"/>
      <c r="D74" s="311"/>
      <c r="E74" s="419">
        <f t="shared" si="3"/>
        <v>0</v>
      </c>
      <c r="F74" s="420" t="str">
        <f t="shared" si="4"/>
        <v>否</v>
      </c>
      <c r="G74" s="288" t="str">
        <f t="shared" si="5"/>
        <v>项</v>
      </c>
    </row>
    <row r="75" ht="18.75" spans="1:7">
      <c r="A75" s="308" t="s">
        <v>251</v>
      </c>
      <c r="B75" s="422" t="s">
        <v>157</v>
      </c>
      <c r="C75" s="311"/>
      <c r="D75" s="311"/>
      <c r="E75" s="419">
        <f t="shared" si="3"/>
        <v>0</v>
      </c>
      <c r="F75" s="420" t="str">
        <f t="shared" si="4"/>
        <v>否</v>
      </c>
      <c r="G75" s="288" t="str">
        <f t="shared" si="5"/>
        <v>项</v>
      </c>
    </row>
    <row r="76" ht="18.75" spans="1:7">
      <c r="A76" s="308" t="s">
        <v>252</v>
      </c>
      <c r="B76" s="422" t="s">
        <v>253</v>
      </c>
      <c r="C76" s="311"/>
      <c r="D76" s="311"/>
      <c r="E76" s="419">
        <f t="shared" si="3"/>
        <v>0</v>
      </c>
      <c r="F76" s="420" t="str">
        <f t="shared" si="4"/>
        <v>否</v>
      </c>
      <c r="G76" s="288" t="str">
        <f t="shared" si="5"/>
        <v>项</v>
      </c>
    </row>
    <row r="77" ht="18.75" spans="1:7">
      <c r="A77" s="308" t="s">
        <v>254</v>
      </c>
      <c r="B77" s="421" t="s">
        <v>255</v>
      </c>
      <c r="C77" s="305">
        <f>SUM(C78:C85)</f>
        <v>0</v>
      </c>
      <c r="D77" s="305">
        <f>SUM(D78:D85)</f>
        <v>0</v>
      </c>
      <c r="E77" s="419">
        <f t="shared" si="3"/>
        <v>0</v>
      </c>
      <c r="F77" s="420" t="str">
        <f t="shared" si="4"/>
        <v>否</v>
      </c>
      <c r="G77" s="288" t="str">
        <f t="shared" si="5"/>
        <v>款</v>
      </c>
    </row>
    <row r="78" ht="18.75" spans="1:7">
      <c r="A78" s="308" t="s">
        <v>256</v>
      </c>
      <c r="B78" s="422" t="s">
        <v>139</v>
      </c>
      <c r="C78" s="311"/>
      <c r="D78" s="311"/>
      <c r="E78" s="419">
        <f t="shared" si="3"/>
        <v>0</v>
      </c>
      <c r="F78" s="420" t="str">
        <f t="shared" si="4"/>
        <v>否</v>
      </c>
      <c r="G78" s="288" t="str">
        <f t="shared" si="5"/>
        <v>项</v>
      </c>
    </row>
    <row r="79" ht="18.75" spans="1:7">
      <c r="A79" s="308" t="s">
        <v>257</v>
      </c>
      <c r="B79" s="422" t="s">
        <v>141</v>
      </c>
      <c r="C79" s="311"/>
      <c r="D79" s="311"/>
      <c r="E79" s="419">
        <f t="shared" si="3"/>
        <v>0</v>
      </c>
      <c r="F79" s="420" t="str">
        <f t="shared" si="4"/>
        <v>否</v>
      </c>
      <c r="G79" s="288" t="str">
        <f t="shared" si="5"/>
        <v>项</v>
      </c>
    </row>
    <row r="80" ht="18.75" spans="1:7">
      <c r="A80" s="308" t="s">
        <v>258</v>
      </c>
      <c r="B80" s="422" t="s">
        <v>143</v>
      </c>
      <c r="C80" s="311"/>
      <c r="D80" s="311"/>
      <c r="E80" s="419">
        <f t="shared" si="3"/>
        <v>0</v>
      </c>
      <c r="F80" s="420" t="str">
        <f t="shared" si="4"/>
        <v>否</v>
      </c>
      <c r="G80" s="288" t="str">
        <f t="shared" si="5"/>
        <v>项</v>
      </c>
    </row>
    <row r="81" ht="18.75" spans="1:7">
      <c r="A81" s="308" t="s">
        <v>259</v>
      </c>
      <c r="B81" s="422" t="s">
        <v>260</v>
      </c>
      <c r="C81" s="311"/>
      <c r="D81" s="311"/>
      <c r="E81" s="419">
        <f t="shared" si="3"/>
        <v>0</v>
      </c>
      <c r="F81" s="420" t="str">
        <f t="shared" si="4"/>
        <v>否</v>
      </c>
      <c r="G81" s="288" t="str">
        <f t="shared" si="5"/>
        <v>项</v>
      </c>
    </row>
    <row r="82" ht="18.75" spans="1:7">
      <c r="A82" s="308" t="s">
        <v>261</v>
      </c>
      <c r="B82" s="422" t="s">
        <v>262</v>
      </c>
      <c r="C82" s="311"/>
      <c r="D82" s="311"/>
      <c r="E82" s="419">
        <f t="shared" si="3"/>
        <v>0</v>
      </c>
      <c r="F82" s="420" t="str">
        <f t="shared" si="4"/>
        <v>否</v>
      </c>
      <c r="G82" s="288" t="str">
        <f t="shared" si="5"/>
        <v>项</v>
      </c>
    </row>
    <row r="83" ht="18.75" spans="1:7">
      <c r="A83" s="308" t="s">
        <v>263</v>
      </c>
      <c r="B83" s="422" t="s">
        <v>238</v>
      </c>
      <c r="C83" s="311"/>
      <c r="D83" s="311"/>
      <c r="E83" s="419">
        <f t="shared" si="3"/>
        <v>0</v>
      </c>
      <c r="F83" s="420" t="str">
        <f t="shared" si="4"/>
        <v>否</v>
      </c>
      <c r="G83" s="288" t="str">
        <f t="shared" si="5"/>
        <v>项</v>
      </c>
    </row>
    <row r="84" ht="18.75" spans="1:7">
      <c r="A84" s="308" t="s">
        <v>264</v>
      </c>
      <c r="B84" s="422" t="s">
        <v>157</v>
      </c>
      <c r="C84" s="311"/>
      <c r="D84" s="311"/>
      <c r="E84" s="419">
        <f t="shared" si="3"/>
        <v>0</v>
      </c>
      <c r="F84" s="420" t="str">
        <f t="shared" si="4"/>
        <v>否</v>
      </c>
      <c r="G84" s="288" t="str">
        <f t="shared" si="5"/>
        <v>项</v>
      </c>
    </row>
    <row r="85" ht="18.75" spans="1:7">
      <c r="A85" s="308" t="s">
        <v>265</v>
      </c>
      <c r="B85" s="422" t="s">
        <v>266</v>
      </c>
      <c r="C85" s="311"/>
      <c r="D85" s="311"/>
      <c r="E85" s="419">
        <f t="shared" si="3"/>
        <v>0</v>
      </c>
      <c r="F85" s="420" t="str">
        <f t="shared" si="4"/>
        <v>否</v>
      </c>
      <c r="G85" s="288" t="str">
        <f t="shared" si="5"/>
        <v>项</v>
      </c>
    </row>
    <row r="86" ht="18.75" spans="1:7">
      <c r="A86" s="308" t="s">
        <v>267</v>
      </c>
      <c r="B86" s="421" t="s">
        <v>268</v>
      </c>
      <c r="C86" s="305">
        <f>SUM(C87:C98)</f>
        <v>0</v>
      </c>
      <c r="D86" s="305">
        <f>SUM(D87:D98)</f>
        <v>0</v>
      </c>
      <c r="E86" s="419">
        <f t="shared" si="3"/>
        <v>0</v>
      </c>
      <c r="F86" s="420" t="str">
        <f t="shared" si="4"/>
        <v>否</v>
      </c>
      <c r="G86" s="288" t="str">
        <f t="shared" si="5"/>
        <v>款</v>
      </c>
    </row>
    <row r="87" ht="18.75" spans="1:7">
      <c r="A87" s="308" t="s">
        <v>269</v>
      </c>
      <c r="B87" s="422" t="s">
        <v>139</v>
      </c>
      <c r="C87" s="311"/>
      <c r="D87" s="311"/>
      <c r="E87" s="419">
        <f t="shared" si="3"/>
        <v>0</v>
      </c>
      <c r="F87" s="420" t="str">
        <f t="shared" si="4"/>
        <v>否</v>
      </c>
      <c r="G87" s="288" t="str">
        <f t="shared" si="5"/>
        <v>项</v>
      </c>
    </row>
    <row r="88" ht="18.75" spans="1:7">
      <c r="A88" s="308" t="s">
        <v>270</v>
      </c>
      <c r="B88" s="422" t="s">
        <v>141</v>
      </c>
      <c r="C88" s="311"/>
      <c r="D88" s="311"/>
      <c r="E88" s="419">
        <f t="shared" si="3"/>
        <v>0</v>
      </c>
      <c r="F88" s="420" t="str">
        <f t="shared" si="4"/>
        <v>否</v>
      </c>
      <c r="G88" s="288" t="str">
        <f t="shared" si="5"/>
        <v>项</v>
      </c>
    </row>
    <row r="89" ht="18.75" spans="1:7">
      <c r="A89" s="308" t="s">
        <v>271</v>
      </c>
      <c r="B89" s="422" t="s">
        <v>143</v>
      </c>
      <c r="C89" s="311"/>
      <c r="D89" s="311"/>
      <c r="E89" s="419">
        <f t="shared" si="3"/>
        <v>0</v>
      </c>
      <c r="F89" s="420" t="str">
        <f t="shared" si="4"/>
        <v>否</v>
      </c>
      <c r="G89" s="288" t="str">
        <f t="shared" si="5"/>
        <v>项</v>
      </c>
    </row>
    <row r="90" ht="18.75" spans="1:7">
      <c r="A90" s="308" t="s">
        <v>272</v>
      </c>
      <c r="B90" s="422" t="s">
        <v>273</v>
      </c>
      <c r="C90" s="311"/>
      <c r="D90" s="311"/>
      <c r="E90" s="419">
        <f t="shared" si="3"/>
        <v>0</v>
      </c>
      <c r="F90" s="420" t="str">
        <f t="shared" si="4"/>
        <v>否</v>
      </c>
      <c r="G90" s="288" t="str">
        <f t="shared" si="5"/>
        <v>项</v>
      </c>
    </row>
    <row r="91" ht="18.75" spans="1:7">
      <c r="A91" s="308" t="s">
        <v>274</v>
      </c>
      <c r="B91" s="422" t="s">
        <v>275</v>
      </c>
      <c r="C91" s="311"/>
      <c r="D91" s="311"/>
      <c r="E91" s="419">
        <f t="shared" si="3"/>
        <v>0</v>
      </c>
      <c r="F91" s="420" t="str">
        <f t="shared" si="4"/>
        <v>否</v>
      </c>
      <c r="G91" s="288" t="str">
        <f t="shared" si="5"/>
        <v>项</v>
      </c>
    </row>
    <row r="92" ht="18.75" spans="1:7">
      <c r="A92" s="308" t="s">
        <v>276</v>
      </c>
      <c r="B92" s="422" t="s">
        <v>238</v>
      </c>
      <c r="C92" s="311"/>
      <c r="D92" s="311"/>
      <c r="E92" s="419">
        <f t="shared" si="3"/>
        <v>0</v>
      </c>
      <c r="F92" s="420" t="str">
        <f t="shared" si="4"/>
        <v>否</v>
      </c>
      <c r="G92" s="288" t="str">
        <f t="shared" si="5"/>
        <v>项</v>
      </c>
    </row>
    <row r="93" ht="18.75" spans="1:7">
      <c r="A93" s="308" t="s">
        <v>277</v>
      </c>
      <c r="B93" s="422" t="s">
        <v>278</v>
      </c>
      <c r="C93" s="311"/>
      <c r="D93" s="311"/>
      <c r="E93" s="419">
        <f t="shared" si="3"/>
        <v>0</v>
      </c>
      <c r="F93" s="420" t="str">
        <f t="shared" si="4"/>
        <v>否</v>
      </c>
      <c r="G93" s="288" t="str">
        <f t="shared" si="5"/>
        <v>项</v>
      </c>
    </row>
    <row r="94" ht="18.75" spans="1:7">
      <c r="A94" s="308" t="s">
        <v>279</v>
      </c>
      <c r="B94" s="422" t="s">
        <v>280</v>
      </c>
      <c r="C94" s="311"/>
      <c r="D94" s="311"/>
      <c r="E94" s="419">
        <f t="shared" si="3"/>
        <v>0</v>
      </c>
      <c r="F94" s="420" t="str">
        <f t="shared" si="4"/>
        <v>否</v>
      </c>
      <c r="G94" s="288" t="str">
        <f t="shared" si="5"/>
        <v>项</v>
      </c>
    </row>
    <row r="95" ht="18.75" spans="1:7">
      <c r="A95" s="308" t="s">
        <v>281</v>
      </c>
      <c r="B95" s="422" t="s">
        <v>282</v>
      </c>
      <c r="C95" s="311"/>
      <c r="D95" s="311"/>
      <c r="E95" s="419">
        <f t="shared" si="3"/>
        <v>0</v>
      </c>
      <c r="F95" s="420" t="str">
        <f t="shared" si="4"/>
        <v>否</v>
      </c>
      <c r="G95" s="288" t="str">
        <f t="shared" si="5"/>
        <v>项</v>
      </c>
    </row>
    <row r="96" ht="18.75" spans="1:7">
      <c r="A96" s="308" t="s">
        <v>283</v>
      </c>
      <c r="B96" s="422" t="s">
        <v>284</v>
      </c>
      <c r="C96" s="311"/>
      <c r="D96" s="311"/>
      <c r="E96" s="419">
        <f t="shared" si="3"/>
        <v>0</v>
      </c>
      <c r="F96" s="420" t="str">
        <f t="shared" si="4"/>
        <v>否</v>
      </c>
      <c r="G96" s="288" t="str">
        <f t="shared" si="5"/>
        <v>项</v>
      </c>
    </row>
    <row r="97" ht="18.75" spans="1:7">
      <c r="A97" s="308" t="s">
        <v>285</v>
      </c>
      <c r="B97" s="422" t="s">
        <v>157</v>
      </c>
      <c r="C97" s="311"/>
      <c r="D97" s="311"/>
      <c r="E97" s="419">
        <f t="shared" si="3"/>
        <v>0</v>
      </c>
      <c r="F97" s="420" t="str">
        <f t="shared" si="4"/>
        <v>否</v>
      </c>
      <c r="G97" s="288" t="str">
        <f t="shared" si="5"/>
        <v>项</v>
      </c>
    </row>
    <row r="98" ht="18.75" spans="1:7">
      <c r="A98" s="308" t="s">
        <v>286</v>
      </c>
      <c r="B98" s="422" t="s">
        <v>287</v>
      </c>
      <c r="C98" s="311"/>
      <c r="D98" s="311"/>
      <c r="E98" s="419">
        <f t="shared" si="3"/>
        <v>0</v>
      </c>
      <c r="F98" s="420" t="str">
        <f t="shared" si="4"/>
        <v>否</v>
      </c>
      <c r="G98" s="288" t="str">
        <f t="shared" si="5"/>
        <v>项</v>
      </c>
    </row>
    <row r="99" ht="18.75" spans="1:7">
      <c r="A99" s="308" t="s">
        <v>288</v>
      </c>
      <c r="B99" s="421" t="s">
        <v>289</v>
      </c>
      <c r="C99" s="305">
        <f>SUM(C100:C107)</f>
        <v>2707</v>
      </c>
      <c r="D99" s="305">
        <f>SUM(D100:D107)</f>
        <v>2314</v>
      </c>
      <c r="E99" s="419">
        <f t="shared" si="3"/>
        <v>-0.145</v>
      </c>
      <c r="F99" s="420" t="str">
        <f t="shared" si="4"/>
        <v>是</v>
      </c>
      <c r="G99" s="288" t="str">
        <f t="shared" si="5"/>
        <v>款</v>
      </c>
    </row>
    <row r="100" ht="18.75" spans="1:7">
      <c r="A100" s="308" t="s">
        <v>290</v>
      </c>
      <c r="B100" s="422" t="s">
        <v>139</v>
      </c>
      <c r="C100" s="311">
        <v>1651</v>
      </c>
      <c r="D100" s="311">
        <v>1728</v>
      </c>
      <c r="E100" s="419">
        <f t="shared" si="3"/>
        <v>0.047</v>
      </c>
      <c r="F100" s="420" t="str">
        <f t="shared" si="4"/>
        <v>是</v>
      </c>
      <c r="G100" s="288" t="str">
        <f t="shared" si="5"/>
        <v>项</v>
      </c>
    </row>
    <row r="101" ht="18.75" spans="1:7">
      <c r="A101" s="308" t="s">
        <v>291</v>
      </c>
      <c r="B101" s="422" t="s">
        <v>141</v>
      </c>
      <c r="C101" s="311">
        <v>297</v>
      </c>
      <c r="D101" s="311">
        <v>144</v>
      </c>
      <c r="E101" s="419">
        <f t="shared" si="3"/>
        <v>-0.515</v>
      </c>
      <c r="F101" s="420" t="str">
        <f t="shared" si="4"/>
        <v>是</v>
      </c>
      <c r="G101" s="288" t="str">
        <f t="shared" si="5"/>
        <v>项</v>
      </c>
    </row>
    <row r="102" ht="18.75" spans="1:7">
      <c r="A102" s="308" t="s">
        <v>292</v>
      </c>
      <c r="B102" s="422" t="s">
        <v>143</v>
      </c>
      <c r="C102" s="311"/>
      <c r="D102" s="311"/>
      <c r="E102" s="419">
        <f t="shared" si="3"/>
        <v>0</v>
      </c>
      <c r="F102" s="420" t="str">
        <f t="shared" si="4"/>
        <v>否</v>
      </c>
      <c r="G102" s="288" t="str">
        <f t="shared" si="5"/>
        <v>项</v>
      </c>
    </row>
    <row r="103" ht="18.75" spans="1:7">
      <c r="A103" s="308" t="s">
        <v>293</v>
      </c>
      <c r="B103" s="422" t="s">
        <v>294</v>
      </c>
      <c r="C103" s="311">
        <v>60</v>
      </c>
      <c r="D103" s="311">
        <v>32</v>
      </c>
      <c r="E103" s="419">
        <f t="shared" si="3"/>
        <v>-0.467</v>
      </c>
      <c r="F103" s="420" t="str">
        <f t="shared" si="4"/>
        <v>是</v>
      </c>
      <c r="G103" s="288" t="str">
        <f t="shared" si="5"/>
        <v>项</v>
      </c>
    </row>
    <row r="104" ht="18.75" spans="1:7">
      <c r="A104" s="308" t="s">
        <v>295</v>
      </c>
      <c r="B104" s="422" t="s">
        <v>296</v>
      </c>
      <c r="C104" s="311"/>
      <c r="D104" s="311"/>
      <c r="E104" s="419">
        <f t="shared" si="3"/>
        <v>0</v>
      </c>
      <c r="F104" s="420" t="str">
        <f t="shared" si="4"/>
        <v>否</v>
      </c>
      <c r="G104" s="288" t="str">
        <f t="shared" si="5"/>
        <v>项</v>
      </c>
    </row>
    <row r="105" ht="18.75" spans="1:7">
      <c r="A105" s="308" t="s">
        <v>297</v>
      </c>
      <c r="B105" s="422" t="s">
        <v>298</v>
      </c>
      <c r="C105" s="311"/>
      <c r="D105" s="311"/>
      <c r="E105" s="419">
        <f t="shared" si="3"/>
        <v>0</v>
      </c>
      <c r="F105" s="420" t="str">
        <f t="shared" si="4"/>
        <v>否</v>
      </c>
      <c r="G105" s="288" t="str">
        <f t="shared" si="5"/>
        <v>项</v>
      </c>
    </row>
    <row r="106" ht="18.75" spans="1:7">
      <c r="A106" s="308" t="s">
        <v>299</v>
      </c>
      <c r="B106" s="422" t="s">
        <v>157</v>
      </c>
      <c r="C106" s="311">
        <v>15</v>
      </c>
      <c r="D106" s="311"/>
      <c r="E106" s="419">
        <f t="shared" si="3"/>
        <v>-1</v>
      </c>
      <c r="F106" s="420" t="str">
        <f t="shared" si="4"/>
        <v>是</v>
      </c>
      <c r="G106" s="288" t="str">
        <f t="shared" si="5"/>
        <v>项</v>
      </c>
    </row>
    <row r="107" ht="18.75" spans="1:7">
      <c r="A107" s="308" t="s">
        <v>300</v>
      </c>
      <c r="B107" s="422" t="s">
        <v>301</v>
      </c>
      <c r="C107" s="311">
        <v>684</v>
      </c>
      <c r="D107" s="311">
        <v>410</v>
      </c>
      <c r="E107" s="419">
        <f t="shared" si="3"/>
        <v>-0.401</v>
      </c>
      <c r="F107" s="420" t="str">
        <f t="shared" si="4"/>
        <v>是</v>
      </c>
      <c r="G107" s="288" t="str">
        <f t="shared" si="5"/>
        <v>项</v>
      </c>
    </row>
    <row r="108" ht="18.75" spans="1:7">
      <c r="A108" s="308" t="s">
        <v>302</v>
      </c>
      <c r="B108" s="421" t="s">
        <v>303</v>
      </c>
      <c r="C108" s="305">
        <f>SUM(C109:C118)</f>
        <v>492</v>
      </c>
      <c r="D108" s="305">
        <f>SUM(D109:D118)</f>
        <v>478</v>
      </c>
      <c r="E108" s="419">
        <f t="shared" si="3"/>
        <v>-0.028</v>
      </c>
      <c r="F108" s="420" t="str">
        <f t="shared" si="4"/>
        <v>是</v>
      </c>
      <c r="G108" s="288" t="str">
        <f t="shared" si="5"/>
        <v>款</v>
      </c>
    </row>
    <row r="109" ht="18.75" spans="1:7">
      <c r="A109" s="308" t="s">
        <v>304</v>
      </c>
      <c r="B109" s="422" t="s">
        <v>139</v>
      </c>
      <c r="C109" s="311">
        <v>350</v>
      </c>
      <c r="D109" s="311">
        <v>325</v>
      </c>
      <c r="E109" s="419">
        <f t="shared" si="3"/>
        <v>-0.071</v>
      </c>
      <c r="F109" s="420" t="str">
        <f t="shared" si="4"/>
        <v>是</v>
      </c>
      <c r="G109" s="288" t="str">
        <f t="shared" si="5"/>
        <v>项</v>
      </c>
    </row>
    <row r="110" ht="18.75" spans="1:7">
      <c r="A110" s="308" t="s">
        <v>305</v>
      </c>
      <c r="B110" s="422" t="s">
        <v>141</v>
      </c>
      <c r="C110" s="311"/>
      <c r="D110" s="311">
        <v>4</v>
      </c>
      <c r="E110" s="419">
        <f t="shared" si="3"/>
        <v>0</v>
      </c>
      <c r="F110" s="420" t="str">
        <f t="shared" si="4"/>
        <v>是</v>
      </c>
      <c r="G110" s="288" t="str">
        <f t="shared" si="5"/>
        <v>项</v>
      </c>
    </row>
    <row r="111" ht="18.75" spans="1:7">
      <c r="A111" s="308" t="s">
        <v>306</v>
      </c>
      <c r="B111" s="422" t="s">
        <v>143</v>
      </c>
      <c r="C111" s="311"/>
      <c r="D111" s="311"/>
      <c r="E111" s="419">
        <f t="shared" si="3"/>
        <v>0</v>
      </c>
      <c r="F111" s="420" t="str">
        <f t="shared" si="4"/>
        <v>否</v>
      </c>
      <c r="G111" s="288" t="str">
        <f t="shared" si="5"/>
        <v>项</v>
      </c>
    </row>
    <row r="112" ht="18.75" spans="1:7">
      <c r="A112" s="308" t="s">
        <v>307</v>
      </c>
      <c r="B112" s="422" t="s">
        <v>308</v>
      </c>
      <c r="C112" s="311"/>
      <c r="D112" s="311"/>
      <c r="E112" s="419">
        <f t="shared" si="3"/>
        <v>0</v>
      </c>
      <c r="F112" s="420" t="str">
        <f t="shared" si="4"/>
        <v>否</v>
      </c>
      <c r="G112" s="288" t="str">
        <f t="shared" si="5"/>
        <v>项</v>
      </c>
    </row>
    <row r="113" ht="18.75" spans="1:7">
      <c r="A113" s="308" t="s">
        <v>309</v>
      </c>
      <c r="B113" s="422" t="s">
        <v>310</v>
      </c>
      <c r="C113" s="311"/>
      <c r="D113" s="311"/>
      <c r="E113" s="419">
        <f t="shared" si="3"/>
        <v>0</v>
      </c>
      <c r="F113" s="420" t="str">
        <f t="shared" si="4"/>
        <v>否</v>
      </c>
      <c r="G113" s="288" t="str">
        <f t="shared" si="5"/>
        <v>项</v>
      </c>
    </row>
    <row r="114" ht="18.75" spans="1:7">
      <c r="A114" s="308" t="s">
        <v>311</v>
      </c>
      <c r="B114" s="422" t="s">
        <v>312</v>
      </c>
      <c r="C114" s="311"/>
      <c r="D114" s="311"/>
      <c r="E114" s="419">
        <f t="shared" si="3"/>
        <v>0</v>
      </c>
      <c r="F114" s="420" t="str">
        <f t="shared" si="4"/>
        <v>否</v>
      </c>
      <c r="G114" s="288" t="str">
        <f t="shared" si="5"/>
        <v>项</v>
      </c>
    </row>
    <row r="115" ht="18.75" spans="1:7">
      <c r="A115" s="308" t="s">
        <v>313</v>
      </c>
      <c r="B115" s="422" t="s">
        <v>314</v>
      </c>
      <c r="C115" s="311"/>
      <c r="D115" s="311"/>
      <c r="E115" s="419">
        <f t="shared" si="3"/>
        <v>0</v>
      </c>
      <c r="F115" s="420" t="str">
        <f t="shared" si="4"/>
        <v>否</v>
      </c>
      <c r="G115" s="288" t="str">
        <f t="shared" si="5"/>
        <v>项</v>
      </c>
    </row>
    <row r="116" ht="18.75" spans="1:7">
      <c r="A116" s="308" t="s">
        <v>315</v>
      </c>
      <c r="B116" s="422" t="s">
        <v>316</v>
      </c>
      <c r="C116" s="311">
        <v>19</v>
      </c>
      <c r="D116" s="311">
        <v>30</v>
      </c>
      <c r="E116" s="419">
        <f t="shared" si="3"/>
        <v>0.579</v>
      </c>
      <c r="F116" s="420" t="str">
        <f t="shared" si="4"/>
        <v>是</v>
      </c>
      <c r="G116" s="288" t="str">
        <f t="shared" si="5"/>
        <v>项</v>
      </c>
    </row>
    <row r="117" ht="18.75" spans="1:7">
      <c r="A117" s="308" t="s">
        <v>317</v>
      </c>
      <c r="B117" s="422" t="s">
        <v>157</v>
      </c>
      <c r="C117" s="311">
        <v>123</v>
      </c>
      <c r="D117" s="311">
        <v>119</v>
      </c>
      <c r="E117" s="419">
        <f t="shared" si="3"/>
        <v>-0.033</v>
      </c>
      <c r="F117" s="420" t="str">
        <f t="shared" si="4"/>
        <v>是</v>
      </c>
      <c r="G117" s="288" t="str">
        <f t="shared" si="5"/>
        <v>项</v>
      </c>
    </row>
    <row r="118" ht="18.75" spans="1:7">
      <c r="A118" s="308" t="s">
        <v>318</v>
      </c>
      <c r="B118" s="422" t="s">
        <v>319</v>
      </c>
      <c r="C118" s="311"/>
      <c r="D118" s="311"/>
      <c r="E118" s="419">
        <f t="shared" si="3"/>
        <v>0</v>
      </c>
      <c r="F118" s="420" t="str">
        <f t="shared" si="4"/>
        <v>否</v>
      </c>
      <c r="G118" s="288" t="str">
        <f t="shared" si="5"/>
        <v>项</v>
      </c>
    </row>
    <row r="119" ht="18.75" spans="1:7">
      <c r="A119" s="308" t="s">
        <v>320</v>
      </c>
      <c r="B119" s="421" t="s">
        <v>321</v>
      </c>
      <c r="C119" s="305">
        <f>SUM(C120:C130)</f>
        <v>0</v>
      </c>
      <c r="D119" s="305">
        <f>SUM(D120:D130)</f>
        <v>0</v>
      </c>
      <c r="E119" s="419">
        <f t="shared" si="3"/>
        <v>0</v>
      </c>
      <c r="F119" s="420" t="str">
        <f t="shared" si="4"/>
        <v>否</v>
      </c>
      <c r="G119" s="288" t="str">
        <f t="shared" si="5"/>
        <v>款</v>
      </c>
    </row>
    <row r="120" ht="18.75" spans="1:7">
      <c r="A120" s="308" t="s">
        <v>322</v>
      </c>
      <c r="B120" s="422" t="s">
        <v>139</v>
      </c>
      <c r="C120" s="311"/>
      <c r="D120" s="311"/>
      <c r="E120" s="419">
        <f t="shared" si="3"/>
        <v>0</v>
      </c>
      <c r="F120" s="420" t="str">
        <f t="shared" si="4"/>
        <v>否</v>
      </c>
      <c r="G120" s="288" t="str">
        <f t="shared" si="5"/>
        <v>项</v>
      </c>
    </row>
    <row r="121" ht="18.75" spans="1:7">
      <c r="A121" s="308" t="s">
        <v>323</v>
      </c>
      <c r="B121" s="422" t="s">
        <v>141</v>
      </c>
      <c r="C121" s="311"/>
      <c r="D121" s="311"/>
      <c r="E121" s="419">
        <f t="shared" si="3"/>
        <v>0</v>
      </c>
      <c r="F121" s="420" t="str">
        <f t="shared" si="4"/>
        <v>否</v>
      </c>
      <c r="G121" s="288" t="str">
        <f t="shared" si="5"/>
        <v>项</v>
      </c>
    </row>
    <row r="122" ht="18.75" spans="1:7">
      <c r="A122" s="308" t="s">
        <v>324</v>
      </c>
      <c r="B122" s="422" t="s">
        <v>143</v>
      </c>
      <c r="C122" s="311"/>
      <c r="D122" s="311"/>
      <c r="E122" s="419">
        <f t="shared" si="3"/>
        <v>0</v>
      </c>
      <c r="F122" s="420" t="str">
        <f t="shared" si="4"/>
        <v>否</v>
      </c>
      <c r="G122" s="288" t="str">
        <f t="shared" si="5"/>
        <v>项</v>
      </c>
    </row>
    <row r="123" ht="18.75" spans="1:7">
      <c r="A123" s="308" t="s">
        <v>325</v>
      </c>
      <c r="B123" s="422" t="s">
        <v>326</v>
      </c>
      <c r="C123" s="311"/>
      <c r="D123" s="311"/>
      <c r="E123" s="419">
        <f t="shared" si="3"/>
        <v>0</v>
      </c>
      <c r="F123" s="420" t="str">
        <f t="shared" si="4"/>
        <v>否</v>
      </c>
      <c r="G123" s="288" t="str">
        <f t="shared" si="5"/>
        <v>项</v>
      </c>
    </row>
    <row r="124" ht="18.75" spans="1:7">
      <c r="A124" s="308" t="s">
        <v>327</v>
      </c>
      <c r="B124" s="422" t="s">
        <v>328</v>
      </c>
      <c r="C124" s="311"/>
      <c r="D124" s="311"/>
      <c r="E124" s="419">
        <f t="shared" si="3"/>
        <v>0</v>
      </c>
      <c r="F124" s="420" t="str">
        <f t="shared" si="4"/>
        <v>否</v>
      </c>
      <c r="G124" s="288" t="str">
        <f t="shared" si="5"/>
        <v>项</v>
      </c>
    </row>
    <row r="125" ht="18.75" spans="1:7">
      <c r="A125" s="308" t="s">
        <v>329</v>
      </c>
      <c r="B125" s="422" t="s">
        <v>330</v>
      </c>
      <c r="C125" s="311"/>
      <c r="D125" s="311"/>
      <c r="E125" s="419">
        <f t="shared" si="3"/>
        <v>0</v>
      </c>
      <c r="F125" s="420" t="str">
        <f t="shared" si="4"/>
        <v>否</v>
      </c>
      <c r="G125" s="288" t="str">
        <f t="shared" si="5"/>
        <v>项</v>
      </c>
    </row>
    <row r="126" ht="18.75" spans="1:7">
      <c r="A126" s="308" t="s">
        <v>331</v>
      </c>
      <c r="B126" s="422" t="s">
        <v>332</v>
      </c>
      <c r="C126" s="311"/>
      <c r="D126" s="311"/>
      <c r="E126" s="419">
        <f t="shared" si="3"/>
        <v>0</v>
      </c>
      <c r="F126" s="420" t="str">
        <f t="shared" si="4"/>
        <v>否</v>
      </c>
      <c r="G126" s="288" t="str">
        <f t="shared" si="5"/>
        <v>项</v>
      </c>
    </row>
    <row r="127" ht="18.75" spans="1:7">
      <c r="A127" s="308" t="s">
        <v>333</v>
      </c>
      <c r="B127" s="422" t="s">
        <v>334</v>
      </c>
      <c r="C127" s="311"/>
      <c r="D127" s="311"/>
      <c r="E127" s="419">
        <f t="shared" si="3"/>
        <v>0</v>
      </c>
      <c r="F127" s="420" t="str">
        <f t="shared" si="4"/>
        <v>否</v>
      </c>
      <c r="G127" s="288" t="str">
        <f t="shared" si="5"/>
        <v>项</v>
      </c>
    </row>
    <row r="128" ht="18.75" spans="1:7">
      <c r="A128" s="308" t="s">
        <v>335</v>
      </c>
      <c r="B128" s="422" t="s">
        <v>336</v>
      </c>
      <c r="C128" s="311"/>
      <c r="D128" s="311"/>
      <c r="E128" s="419">
        <f t="shared" si="3"/>
        <v>0</v>
      </c>
      <c r="F128" s="420" t="str">
        <f t="shared" si="4"/>
        <v>否</v>
      </c>
      <c r="G128" s="288" t="str">
        <f t="shared" si="5"/>
        <v>项</v>
      </c>
    </row>
    <row r="129" ht="18.75" spans="1:7">
      <c r="A129" s="308" t="s">
        <v>337</v>
      </c>
      <c r="B129" s="422" t="s">
        <v>157</v>
      </c>
      <c r="C129" s="311"/>
      <c r="D129" s="311"/>
      <c r="E129" s="419">
        <f t="shared" si="3"/>
        <v>0</v>
      </c>
      <c r="F129" s="420" t="str">
        <f t="shared" si="4"/>
        <v>否</v>
      </c>
      <c r="G129" s="288" t="str">
        <f t="shared" si="5"/>
        <v>项</v>
      </c>
    </row>
    <row r="130" ht="18.75" spans="1:7">
      <c r="A130" s="308" t="s">
        <v>338</v>
      </c>
      <c r="B130" s="422" t="s">
        <v>339</v>
      </c>
      <c r="C130" s="311"/>
      <c r="D130" s="311"/>
      <c r="E130" s="419">
        <f t="shared" si="3"/>
        <v>0</v>
      </c>
      <c r="F130" s="420" t="str">
        <f t="shared" si="4"/>
        <v>否</v>
      </c>
      <c r="G130" s="288" t="str">
        <f t="shared" si="5"/>
        <v>项</v>
      </c>
    </row>
    <row r="131" ht="18.75" spans="1:7">
      <c r="A131" s="308" t="s">
        <v>340</v>
      </c>
      <c r="B131" s="421" t="s">
        <v>341</v>
      </c>
      <c r="C131" s="305">
        <f>SUM(C132:C137)</f>
        <v>1</v>
      </c>
      <c r="D131" s="305">
        <f>SUM(D132:D137)</f>
        <v>2</v>
      </c>
      <c r="E131" s="419">
        <f t="shared" si="3"/>
        <v>1</v>
      </c>
      <c r="F131" s="420" t="str">
        <f t="shared" si="4"/>
        <v>是</v>
      </c>
      <c r="G131" s="288" t="str">
        <f t="shared" si="5"/>
        <v>款</v>
      </c>
    </row>
    <row r="132" ht="18.75" spans="1:7">
      <c r="A132" s="308" t="s">
        <v>342</v>
      </c>
      <c r="B132" s="422" t="s">
        <v>139</v>
      </c>
      <c r="C132" s="311">
        <v>1</v>
      </c>
      <c r="D132" s="311">
        <v>1</v>
      </c>
      <c r="E132" s="419">
        <f t="shared" ref="E132:E195" si="6">IF(C132&lt;0,"",IFERROR(D132/C132-1,0))</f>
        <v>0</v>
      </c>
      <c r="F132" s="420" t="str">
        <f t="shared" ref="F132:F195" si="7">IF(LEN(A132)=3,"是",IF(B132&lt;&gt;"",IF(SUM(C132:D132)&lt;&gt;0,"是","否"),"是"))</f>
        <v>是</v>
      </c>
      <c r="G132" s="288" t="str">
        <f t="shared" ref="G132:G195" si="8">IF(LEN(A132)=3,"类",IF(LEN(A132)=5,"款","项"))</f>
        <v>项</v>
      </c>
    </row>
    <row r="133" ht="18.75" spans="1:7">
      <c r="A133" s="308" t="s">
        <v>343</v>
      </c>
      <c r="B133" s="422" t="s">
        <v>141</v>
      </c>
      <c r="C133" s="311"/>
      <c r="D133" s="311"/>
      <c r="E133" s="419">
        <f t="shared" si="6"/>
        <v>0</v>
      </c>
      <c r="F133" s="420" t="str">
        <f t="shared" si="7"/>
        <v>否</v>
      </c>
      <c r="G133" s="288" t="str">
        <f t="shared" si="8"/>
        <v>项</v>
      </c>
    </row>
    <row r="134" ht="18.75" spans="1:7">
      <c r="A134" s="308" t="s">
        <v>344</v>
      </c>
      <c r="B134" s="422" t="s">
        <v>143</v>
      </c>
      <c r="C134" s="311"/>
      <c r="D134" s="311"/>
      <c r="E134" s="419">
        <f t="shared" si="6"/>
        <v>0</v>
      </c>
      <c r="F134" s="420" t="str">
        <f t="shared" si="7"/>
        <v>否</v>
      </c>
      <c r="G134" s="288" t="str">
        <f t="shared" si="8"/>
        <v>项</v>
      </c>
    </row>
    <row r="135" ht="18.75" spans="1:7">
      <c r="A135" s="308" t="s">
        <v>345</v>
      </c>
      <c r="B135" s="422" t="s">
        <v>346</v>
      </c>
      <c r="C135" s="311"/>
      <c r="D135" s="311">
        <v>1</v>
      </c>
      <c r="E135" s="419">
        <f t="shared" si="6"/>
        <v>0</v>
      </c>
      <c r="F135" s="420" t="str">
        <f t="shared" si="7"/>
        <v>是</v>
      </c>
      <c r="G135" s="288" t="str">
        <f t="shared" si="8"/>
        <v>项</v>
      </c>
    </row>
    <row r="136" ht="18.75" spans="1:7">
      <c r="A136" s="308" t="s">
        <v>347</v>
      </c>
      <c r="B136" s="422" t="s">
        <v>157</v>
      </c>
      <c r="C136" s="311"/>
      <c r="D136" s="311"/>
      <c r="E136" s="419">
        <f t="shared" si="6"/>
        <v>0</v>
      </c>
      <c r="F136" s="420" t="str">
        <f t="shared" si="7"/>
        <v>否</v>
      </c>
      <c r="G136" s="288" t="str">
        <f t="shared" si="8"/>
        <v>项</v>
      </c>
    </row>
    <row r="137" ht="18.75" spans="1:7">
      <c r="A137" s="308" t="s">
        <v>348</v>
      </c>
      <c r="B137" s="422" t="s">
        <v>349</v>
      </c>
      <c r="C137" s="311"/>
      <c r="D137" s="311"/>
      <c r="E137" s="419">
        <f t="shared" si="6"/>
        <v>0</v>
      </c>
      <c r="F137" s="420" t="str">
        <f t="shared" si="7"/>
        <v>否</v>
      </c>
      <c r="G137" s="288" t="str">
        <f t="shared" si="8"/>
        <v>项</v>
      </c>
    </row>
    <row r="138" ht="18.75" spans="1:7">
      <c r="A138" s="308" t="s">
        <v>350</v>
      </c>
      <c r="B138" s="421" t="s">
        <v>351</v>
      </c>
      <c r="C138" s="305">
        <f>SUM(C139:C145)</f>
        <v>3</v>
      </c>
      <c r="D138" s="305">
        <f>SUM(D139:D145)</f>
        <v>0</v>
      </c>
      <c r="E138" s="419">
        <f t="shared" si="6"/>
        <v>-1</v>
      </c>
      <c r="F138" s="420" t="str">
        <f t="shared" si="7"/>
        <v>是</v>
      </c>
      <c r="G138" s="288" t="str">
        <f t="shared" si="8"/>
        <v>款</v>
      </c>
    </row>
    <row r="139" ht="18.75" spans="1:7">
      <c r="A139" s="308" t="s">
        <v>352</v>
      </c>
      <c r="B139" s="422" t="s">
        <v>139</v>
      </c>
      <c r="C139" s="311"/>
      <c r="D139" s="311"/>
      <c r="E139" s="419">
        <f t="shared" si="6"/>
        <v>0</v>
      </c>
      <c r="F139" s="420" t="str">
        <f t="shared" si="7"/>
        <v>否</v>
      </c>
      <c r="G139" s="288" t="str">
        <f t="shared" si="8"/>
        <v>项</v>
      </c>
    </row>
    <row r="140" ht="18.75" spans="1:7">
      <c r="A140" s="308" t="s">
        <v>353</v>
      </c>
      <c r="B140" s="422" t="s">
        <v>141</v>
      </c>
      <c r="C140" s="311"/>
      <c r="D140" s="311"/>
      <c r="E140" s="419">
        <f t="shared" si="6"/>
        <v>0</v>
      </c>
      <c r="F140" s="420" t="str">
        <f t="shared" si="7"/>
        <v>否</v>
      </c>
      <c r="G140" s="288" t="str">
        <f t="shared" si="8"/>
        <v>项</v>
      </c>
    </row>
    <row r="141" ht="18.75" spans="1:7">
      <c r="A141" s="308" t="s">
        <v>354</v>
      </c>
      <c r="B141" s="422" t="s">
        <v>143</v>
      </c>
      <c r="C141" s="311"/>
      <c r="D141" s="311"/>
      <c r="E141" s="419">
        <f t="shared" si="6"/>
        <v>0</v>
      </c>
      <c r="F141" s="420" t="str">
        <f t="shared" si="7"/>
        <v>否</v>
      </c>
      <c r="G141" s="288" t="str">
        <f t="shared" si="8"/>
        <v>项</v>
      </c>
    </row>
    <row r="142" ht="18.75" spans="1:7">
      <c r="A142" s="308" t="s">
        <v>355</v>
      </c>
      <c r="B142" s="422" t="s">
        <v>356</v>
      </c>
      <c r="C142" s="311"/>
      <c r="D142" s="311"/>
      <c r="E142" s="419">
        <f t="shared" si="6"/>
        <v>0</v>
      </c>
      <c r="F142" s="420" t="str">
        <f t="shared" si="7"/>
        <v>否</v>
      </c>
      <c r="G142" s="288" t="str">
        <f t="shared" si="8"/>
        <v>项</v>
      </c>
    </row>
    <row r="143" ht="18.75" spans="1:7">
      <c r="A143" s="308" t="s">
        <v>357</v>
      </c>
      <c r="B143" s="422" t="s">
        <v>358</v>
      </c>
      <c r="C143" s="311"/>
      <c r="D143" s="311"/>
      <c r="E143" s="419">
        <f t="shared" si="6"/>
        <v>0</v>
      </c>
      <c r="F143" s="420" t="str">
        <f t="shared" si="7"/>
        <v>否</v>
      </c>
      <c r="G143" s="288" t="str">
        <f t="shared" si="8"/>
        <v>项</v>
      </c>
    </row>
    <row r="144" ht="18.75" spans="1:7">
      <c r="A144" s="308" t="s">
        <v>359</v>
      </c>
      <c r="B144" s="422" t="s">
        <v>157</v>
      </c>
      <c r="C144" s="311"/>
      <c r="D144" s="311"/>
      <c r="E144" s="419">
        <f t="shared" si="6"/>
        <v>0</v>
      </c>
      <c r="F144" s="420" t="str">
        <f t="shared" si="7"/>
        <v>否</v>
      </c>
      <c r="G144" s="288" t="str">
        <f t="shared" si="8"/>
        <v>项</v>
      </c>
    </row>
    <row r="145" ht="18.75" spans="1:7">
      <c r="A145" s="308" t="s">
        <v>360</v>
      </c>
      <c r="B145" s="422" t="s">
        <v>361</v>
      </c>
      <c r="C145" s="311">
        <v>3</v>
      </c>
      <c r="D145" s="311"/>
      <c r="E145" s="419">
        <f t="shared" si="6"/>
        <v>-1</v>
      </c>
      <c r="F145" s="420" t="str">
        <f t="shared" si="7"/>
        <v>是</v>
      </c>
      <c r="G145" s="288" t="str">
        <f t="shared" si="8"/>
        <v>项</v>
      </c>
    </row>
    <row r="146" ht="18.75" spans="1:7">
      <c r="A146" s="308" t="s">
        <v>362</v>
      </c>
      <c r="B146" s="421" t="s">
        <v>363</v>
      </c>
      <c r="C146" s="305">
        <f>SUM(C147:C151)</f>
        <v>112</v>
      </c>
      <c r="D146" s="305">
        <f>SUM(D147:D151)</f>
        <v>179</v>
      </c>
      <c r="E146" s="419">
        <f t="shared" si="6"/>
        <v>0.598</v>
      </c>
      <c r="F146" s="420" t="str">
        <f t="shared" si="7"/>
        <v>是</v>
      </c>
      <c r="G146" s="288" t="str">
        <f t="shared" si="8"/>
        <v>款</v>
      </c>
    </row>
    <row r="147" ht="18.75" spans="1:7">
      <c r="A147" s="308" t="s">
        <v>364</v>
      </c>
      <c r="B147" s="422" t="s">
        <v>139</v>
      </c>
      <c r="C147" s="311"/>
      <c r="D147" s="311"/>
      <c r="E147" s="419">
        <f t="shared" si="6"/>
        <v>0</v>
      </c>
      <c r="F147" s="420" t="str">
        <f t="shared" si="7"/>
        <v>否</v>
      </c>
      <c r="G147" s="288" t="str">
        <f t="shared" si="8"/>
        <v>项</v>
      </c>
    </row>
    <row r="148" ht="18.75" spans="1:7">
      <c r="A148" s="308" t="s">
        <v>365</v>
      </c>
      <c r="B148" s="422" t="s">
        <v>141</v>
      </c>
      <c r="C148" s="311"/>
      <c r="D148" s="311"/>
      <c r="E148" s="419">
        <f t="shared" si="6"/>
        <v>0</v>
      </c>
      <c r="F148" s="420" t="str">
        <f t="shared" si="7"/>
        <v>否</v>
      </c>
      <c r="G148" s="288" t="str">
        <f t="shared" si="8"/>
        <v>项</v>
      </c>
    </row>
    <row r="149" ht="18.75" spans="1:7">
      <c r="A149" s="308" t="s">
        <v>366</v>
      </c>
      <c r="B149" s="422" t="s">
        <v>143</v>
      </c>
      <c r="C149" s="311"/>
      <c r="D149" s="311"/>
      <c r="E149" s="419">
        <f t="shared" si="6"/>
        <v>0</v>
      </c>
      <c r="F149" s="420" t="str">
        <f t="shared" si="7"/>
        <v>否</v>
      </c>
      <c r="G149" s="288" t="str">
        <f t="shared" si="8"/>
        <v>项</v>
      </c>
    </row>
    <row r="150" ht="18.75" spans="1:7">
      <c r="A150" s="308" t="s">
        <v>367</v>
      </c>
      <c r="B150" s="422" t="s">
        <v>368</v>
      </c>
      <c r="C150" s="311">
        <v>112</v>
      </c>
      <c r="D150" s="311">
        <v>179</v>
      </c>
      <c r="E150" s="419">
        <f t="shared" si="6"/>
        <v>0.598</v>
      </c>
      <c r="F150" s="420" t="str">
        <f t="shared" si="7"/>
        <v>是</v>
      </c>
      <c r="G150" s="288" t="str">
        <f t="shared" si="8"/>
        <v>项</v>
      </c>
    </row>
    <row r="151" ht="18.75" spans="1:7">
      <c r="A151" s="308" t="s">
        <v>369</v>
      </c>
      <c r="B151" s="422" t="s">
        <v>370</v>
      </c>
      <c r="C151" s="311"/>
      <c r="D151" s="311"/>
      <c r="E151" s="419">
        <f t="shared" si="6"/>
        <v>0</v>
      </c>
      <c r="F151" s="420" t="str">
        <f t="shared" si="7"/>
        <v>否</v>
      </c>
      <c r="G151" s="288" t="str">
        <f t="shared" si="8"/>
        <v>项</v>
      </c>
    </row>
    <row r="152" ht="18.75" spans="1:7">
      <c r="A152" s="308" t="s">
        <v>371</v>
      </c>
      <c r="B152" s="421" t="s">
        <v>372</v>
      </c>
      <c r="C152" s="305">
        <f>SUM(C153:C158)</f>
        <v>72</v>
      </c>
      <c r="D152" s="305">
        <f>SUM(D153:D158)</f>
        <v>73</v>
      </c>
      <c r="E152" s="419">
        <f t="shared" si="6"/>
        <v>0.014</v>
      </c>
      <c r="F152" s="420" t="str">
        <f t="shared" si="7"/>
        <v>是</v>
      </c>
      <c r="G152" s="288" t="str">
        <f t="shared" si="8"/>
        <v>款</v>
      </c>
    </row>
    <row r="153" ht="18.75" spans="1:7">
      <c r="A153" s="308" t="s">
        <v>373</v>
      </c>
      <c r="B153" s="422" t="s">
        <v>139</v>
      </c>
      <c r="C153" s="311">
        <v>72</v>
      </c>
      <c r="D153" s="311">
        <v>72</v>
      </c>
      <c r="E153" s="419">
        <f t="shared" si="6"/>
        <v>0</v>
      </c>
      <c r="F153" s="420" t="str">
        <f t="shared" si="7"/>
        <v>是</v>
      </c>
      <c r="G153" s="288" t="str">
        <f t="shared" si="8"/>
        <v>项</v>
      </c>
    </row>
    <row r="154" ht="18.75" spans="1:7">
      <c r="A154" s="308" t="s">
        <v>374</v>
      </c>
      <c r="B154" s="422" t="s">
        <v>141</v>
      </c>
      <c r="C154" s="311"/>
      <c r="D154" s="311">
        <v>1</v>
      </c>
      <c r="E154" s="419">
        <f t="shared" si="6"/>
        <v>0</v>
      </c>
      <c r="F154" s="420" t="str">
        <f t="shared" si="7"/>
        <v>是</v>
      </c>
      <c r="G154" s="288" t="str">
        <f t="shared" si="8"/>
        <v>项</v>
      </c>
    </row>
    <row r="155" ht="18.75" spans="1:7">
      <c r="A155" s="308" t="s">
        <v>375</v>
      </c>
      <c r="B155" s="422" t="s">
        <v>143</v>
      </c>
      <c r="C155" s="311"/>
      <c r="D155" s="311"/>
      <c r="E155" s="419">
        <f t="shared" si="6"/>
        <v>0</v>
      </c>
      <c r="F155" s="420" t="str">
        <f t="shared" si="7"/>
        <v>否</v>
      </c>
      <c r="G155" s="288" t="str">
        <f t="shared" si="8"/>
        <v>项</v>
      </c>
    </row>
    <row r="156" ht="18.75" spans="1:7">
      <c r="A156" s="308" t="s">
        <v>376</v>
      </c>
      <c r="B156" s="422" t="s">
        <v>170</v>
      </c>
      <c r="C156" s="311"/>
      <c r="D156" s="311"/>
      <c r="E156" s="419">
        <f t="shared" si="6"/>
        <v>0</v>
      </c>
      <c r="F156" s="420" t="str">
        <f t="shared" si="7"/>
        <v>否</v>
      </c>
      <c r="G156" s="288" t="str">
        <f t="shared" si="8"/>
        <v>项</v>
      </c>
    </row>
    <row r="157" ht="18.75" spans="1:7">
      <c r="A157" s="308" t="s">
        <v>377</v>
      </c>
      <c r="B157" s="422" t="s">
        <v>157</v>
      </c>
      <c r="C157" s="311"/>
      <c r="D157" s="311"/>
      <c r="E157" s="419">
        <f t="shared" si="6"/>
        <v>0</v>
      </c>
      <c r="F157" s="420" t="str">
        <f t="shared" si="7"/>
        <v>否</v>
      </c>
      <c r="G157" s="288" t="str">
        <f t="shared" si="8"/>
        <v>项</v>
      </c>
    </row>
    <row r="158" ht="18.75" spans="1:7">
      <c r="A158" s="308" t="s">
        <v>378</v>
      </c>
      <c r="B158" s="422" t="s">
        <v>379</v>
      </c>
      <c r="C158" s="311"/>
      <c r="D158" s="311"/>
      <c r="E158" s="419">
        <f t="shared" si="6"/>
        <v>0</v>
      </c>
      <c r="F158" s="420" t="str">
        <f t="shared" si="7"/>
        <v>否</v>
      </c>
      <c r="G158" s="288" t="str">
        <f t="shared" si="8"/>
        <v>项</v>
      </c>
    </row>
    <row r="159" ht="18.75" spans="1:7">
      <c r="A159" s="308" t="s">
        <v>380</v>
      </c>
      <c r="B159" s="421" t="s">
        <v>381</v>
      </c>
      <c r="C159" s="305">
        <f>SUM(C160:C165)</f>
        <v>549</v>
      </c>
      <c r="D159" s="305">
        <f>SUM(D160:D165)</f>
        <v>590</v>
      </c>
      <c r="E159" s="419">
        <f t="shared" si="6"/>
        <v>0.075</v>
      </c>
      <c r="F159" s="420" t="str">
        <f t="shared" si="7"/>
        <v>是</v>
      </c>
      <c r="G159" s="288" t="str">
        <f t="shared" si="8"/>
        <v>款</v>
      </c>
    </row>
    <row r="160" ht="18.75" spans="1:7">
      <c r="A160" s="308" t="s">
        <v>382</v>
      </c>
      <c r="B160" s="422" t="s">
        <v>139</v>
      </c>
      <c r="C160" s="311">
        <v>294</v>
      </c>
      <c r="D160" s="311">
        <v>294</v>
      </c>
      <c r="E160" s="419">
        <f t="shared" si="6"/>
        <v>0</v>
      </c>
      <c r="F160" s="420" t="str">
        <f t="shared" si="7"/>
        <v>是</v>
      </c>
      <c r="G160" s="288" t="str">
        <f t="shared" si="8"/>
        <v>项</v>
      </c>
    </row>
    <row r="161" ht="18.75" spans="1:7">
      <c r="A161" s="308" t="s">
        <v>383</v>
      </c>
      <c r="B161" s="422" t="s">
        <v>141</v>
      </c>
      <c r="C161" s="311">
        <v>129</v>
      </c>
      <c r="D161" s="311">
        <v>296</v>
      </c>
      <c r="E161" s="419">
        <f t="shared" si="6"/>
        <v>1.295</v>
      </c>
      <c r="F161" s="420" t="str">
        <f t="shared" si="7"/>
        <v>是</v>
      </c>
      <c r="G161" s="288" t="str">
        <f t="shared" si="8"/>
        <v>项</v>
      </c>
    </row>
    <row r="162" ht="18.75" spans="1:7">
      <c r="A162" s="308" t="s">
        <v>384</v>
      </c>
      <c r="B162" s="422" t="s">
        <v>143</v>
      </c>
      <c r="C162" s="311"/>
      <c r="D162" s="311"/>
      <c r="E162" s="419">
        <f t="shared" si="6"/>
        <v>0</v>
      </c>
      <c r="F162" s="420" t="str">
        <f t="shared" si="7"/>
        <v>否</v>
      </c>
      <c r="G162" s="288" t="str">
        <f t="shared" si="8"/>
        <v>项</v>
      </c>
    </row>
    <row r="163" ht="18.75" spans="1:7">
      <c r="A163" s="308">
        <v>2012906</v>
      </c>
      <c r="B163" s="422" t="s">
        <v>385</v>
      </c>
      <c r="C163" s="311"/>
      <c r="D163" s="311"/>
      <c r="E163" s="419">
        <f t="shared" si="6"/>
        <v>0</v>
      </c>
      <c r="F163" s="420" t="str">
        <f t="shared" si="7"/>
        <v>否</v>
      </c>
      <c r="G163" s="288" t="str">
        <f t="shared" si="8"/>
        <v>项</v>
      </c>
    </row>
    <row r="164" ht="18.75" spans="1:7">
      <c r="A164" s="308" t="s">
        <v>386</v>
      </c>
      <c r="B164" s="422" t="s">
        <v>157</v>
      </c>
      <c r="C164" s="311"/>
      <c r="D164" s="311"/>
      <c r="E164" s="419">
        <f t="shared" si="6"/>
        <v>0</v>
      </c>
      <c r="F164" s="420" t="str">
        <f t="shared" si="7"/>
        <v>否</v>
      </c>
      <c r="G164" s="288" t="str">
        <f t="shared" si="8"/>
        <v>项</v>
      </c>
    </row>
    <row r="165" ht="18.75" spans="1:7">
      <c r="A165" s="308" t="s">
        <v>387</v>
      </c>
      <c r="B165" s="422" t="s">
        <v>388</v>
      </c>
      <c r="C165" s="311">
        <v>126</v>
      </c>
      <c r="D165" s="311"/>
      <c r="E165" s="419">
        <f t="shared" si="6"/>
        <v>-1</v>
      </c>
      <c r="F165" s="420" t="str">
        <f t="shared" si="7"/>
        <v>是</v>
      </c>
      <c r="G165" s="288" t="str">
        <f t="shared" si="8"/>
        <v>项</v>
      </c>
    </row>
    <row r="166" ht="18.75" spans="1:7">
      <c r="A166" s="308" t="s">
        <v>389</v>
      </c>
      <c r="B166" s="421" t="s">
        <v>390</v>
      </c>
      <c r="C166" s="305">
        <f>SUM(C167:C172)</f>
        <v>1023</v>
      </c>
      <c r="D166" s="305">
        <f>SUM(D167:D172)</f>
        <v>2123</v>
      </c>
      <c r="E166" s="419">
        <f t="shared" si="6"/>
        <v>1.075</v>
      </c>
      <c r="F166" s="420" t="str">
        <f t="shared" si="7"/>
        <v>是</v>
      </c>
      <c r="G166" s="288" t="str">
        <f t="shared" si="8"/>
        <v>款</v>
      </c>
    </row>
    <row r="167" ht="18.75" spans="1:7">
      <c r="A167" s="308" t="s">
        <v>391</v>
      </c>
      <c r="B167" s="422" t="s">
        <v>139</v>
      </c>
      <c r="C167" s="311">
        <v>844</v>
      </c>
      <c r="D167" s="311">
        <v>780</v>
      </c>
      <c r="E167" s="419">
        <f t="shared" si="6"/>
        <v>-0.076</v>
      </c>
      <c r="F167" s="420" t="str">
        <f t="shared" si="7"/>
        <v>是</v>
      </c>
      <c r="G167" s="288" t="str">
        <f t="shared" si="8"/>
        <v>项</v>
      </c>
    </row>
    <row r="168" ht="18.75" spans="1:7">
      <c r="A168" s="308" t="s">
        <v>392</v>
      </c>
      <c r="B168" s="422" t="s">
        <v>141</v>
      </c>
      <c r="C168" s="311">
        <v>91</v>
      </c>
      <c r="D168" s="311">
        <v>274</v>
      </c>
      <c r="E168" s="419">
        <f t="shared" si="6"/>
        <v>2.011</v>
      </c>
      <c r="F168" s="420" t="str">
        <f t="shared" si="7"/>
        <v>是</v>
      </c>
      <c r="G168" s="288" t="str">
        <f t="shared" si="8"/>
        <v>项</v>
      </c>
    </row>
    <row r="169" ht="18.75" spans="1:7">
      <c r="A169" s="308" t="s">
        <v>393</v>
      </c>
      <c r="B169" s="422" t="s">
        <v>143</v>
      </c>
      <c r="C169" s="311"/>
      <c r="D169" s="311"/>
      <c r="E169" s="419">
        <f t="shared" si="6"/>
        <v>0</v>
      </c>
      <c r="F169" s="420" t="str">
        <f t="shared" si="7"/>
        <v>否</v>
      </c>
      <c r="G169" s="288" t="str">
        <f t="shared" si="8"/>
        <v>项</v>
      </c>
    </row>
    <row r="170" ht="18.75" spans="1:7">
      <c r="A170" s="308" t="s">
        <v>394</v>
      </c>
      <c r="B170" s="422" t="s">
        <v>395</v>
      </c>
      <c r="C170" s="311">
        <v>50</v>
      </c>
      <c r="D170" s="311">
        <v>1029</v>
      </c>
      <c r="E170" s="419">
        <f t="shared" si="6"/>
        <v>19.58</v>
      </c>
      <c r="F170" s="420" t="str">
        <f t="shared" si="7"/>
        <v>是</v>
      </c>
      <c r="G170" s="288" t="str">
        <f t="shared" si="8"/>
        <v>项</v>
      </c>
    </row>
    <row r="171" ht="18.75" spans="1:7">
      <c r="A171" s="308" t="s">
        <v>396</v>
      </c>
      <c r="B171" s="422" t="s">
        <v>157</v>
      </c>
      <c r="C171" s="311">
        <v>38</v>
      </c>
      <c r="D171" s="311">
        <v>40</v>
      </c>
      <c r="E171" s="419">
        <f t="shared" si="6"/>
        <v>0.053</v>
      </c>
      <c r="F171" s="420" t="str">
        <f t="shared" si="7"/>
        <v>是</v>
      </c>
      <c r="G171" s="288" t="str">
        <f t="shared" si="8"/>
        <v>项</v>
      </c>
    </row>
    <row r="172" ht="18.75" spans="1:7">
      <c r="A172" s="308" t="s">
        <v>397</v>
      </c>
      <c r="B172" s="422" t="s">
        <v>398</v>
      </c>
      <c r="C172" s="311"/>
      <c r="D172" s="311"/>
      <c r="E172" s="419">
        <f t="shared" si="6"/>
        <v>0</v>
      </c>
      <c r="F172" s="420" t="str">
        <f t="shared" si="7"/>
        <v>否</v>
      </c>
      <c r="G172" s="288" t="str">
        <f t="shared" si="8"/>
        <v>项</v>
      </c>
    </row>
    <row r="173" ht="18.75" spans="1:7">
      <c r="A173" s="308" t="s">
        <v>399</v>
      </c>
      <c r="B173" s="421" t="s">
        <v>400</v>
      </c>
      <c r="C173" s="305">
        <f>SUM(C174:C179)</f>
        <v>765</v>
      </c>
      <c r="D173" s="305">
        <f>SUM(D174:D179)</f>
        <v>916</v>
      </c>
      <c r="E173" s="419">
        <f t="shared" si="6"/>
        <v>0.197</v>
      </c>
      <c r="F173" s="420" t="str">
        <f t="shared" si="7"/>
        <v>是</v>
      </c>
      <c r="G173" s="288" t="str">
        <f t="shared" si="8"/>
        <v>款</v>
      </c>
    </row>
    <row r="174" ht="18.75" spans="1:7">
      <c r="A174" s="308" t="s">
        <v>401</v>
      </c>
      <c r="B174" s="422" t="s">
        <v>139</v>
      </c>
      <c r="C174" s="311">
        <v>504</v>
      </c>
      <c r="D174" s="311">
        <v>560</v>
      </c>
      <c r="E174" s="419">
        <f t="shared" si="6"/>
        <v>0.111</v>
      </c>
      <c r="F174" s="420" t="str">
        <f t="shared" si="7"/>
        <v>是</v>
      </c>
      <c r="G174" s="288" t="str">
        <f t="shared" si="8"/>
        <v>项</v>
      </c>
    </row>
    <row r="175" ht="18.75" spans="1:7">
      <c r="A175" s="308" t="s">
        <v>402</v>
      </c>
      <c r="B175" s="422" t="s">
        <v>141</v>
      </c>
      <c r="C175" s="311">
        <v>257</v>
      </c>
      <c r="D175" s="311">
        <v>326</v>
      </c>
      <c r="E175" s="419">
        <f t="shared" si="6"/>
        <v>0.268</v>
      </c>
      <c r="F175" s="420" t="str">
        <f t="shared" si="7"/>
        <v>是</v>
      </c>
      <c r="G175" s="288" t="str">
        <f t="shared" si="8"/>
        <v>项</v>
      </c>
    </row>
    <row r="176" ht="18.75" spans="1:7">
      <c r="A176" s="308" t="s">
        <v>403</v>
      </c>
      <c r="B176" s="422" t="s">
        <v>143</v>
      </c>
      <c r="C176" s="311"/>
      <c r="D176" s="311"/>
      <c r="E176" s="419">
        <f t="shared" si="6"/>
        <v>0</v>
      </c>
      <c r="F176" s="420" t="str">
        <f t="shared" si="7"/>
        <v>否</v>
      </c>
      <c r="G176" s="288" t="str">
        <f t="shared" si="8"/>
        <v>项</v>
      </c>
    </row>
    <row r="177" ht="18.75" spans="1:7">
      <c r="A177" s="308" t="s">
        <v>404</v>
      </c>
      <c r="B177" s="422" t="s">
        <v>405</v>
      </c>
      <c r="C177" s="311"/>
      <c r="D177" s="311">
        <v>10</v>
      </c>
      <c r="E177" s="419">
        <f t="shared" si="6"/>
        <v>0</v>
      </c>
      <c r="F177" s="420" t="str">
        <f t="shared" si="7"/>
        <v>是</v>
      </c>
      <c r="G177" s="288" t="str">
        <f t="shared" si="8"/>
        <v>项</v>
      </c>
    </row>
    <row r="178" ht="18.75" spans="1:7">
      <c r="A178" s="308" t="s">
        <v>406</v>
      </c>
      <c r="B178" s="422" t="s">
        <v>157</v>
      </c>
      <c r="C178" s="311"/>
      <c r="D178" s="311"/>
      <c r="E178" s="419">
        <f t="shared" si="6"/>
        <v>0</v>
      </c>
      <c r="F178" s="420" t="str">
        <f t="shared" si="7"/>
        <v>否</v>
      </c>
      <c r="G178" s="288" t="str">
        <f t="shared" si="8"/>
        <v>项</v>
      </c>
    </row>
    <row r="179" ht="18.75" spans="1:7">
      <c r="A179" s="308" t="s">
        <v>407</v>
      </c>
      <c r="B179" s="422" t="s">
        <v>408</v>
      </c>
      <c r="C179" s="311">
        <v>4</v>
      </c>
      <c r="D179" s="311">
        <v>20</v>
      </c>
      <c r="E179" s="419">
        <f t="shared" si="6"/>
        <v>4</v>
      </c>
      <c r="F179" s="420" t="str">
        <f t="shared" si="7"/>
        <v>是</v>
      </c>
      <c r="G179" s="288" t="str">
        <f t="shared" si="8"/>
        <v>项</v>
      </c>
    </row>
    <row r="180" ht="18.75" spans="1:7">
      <c r="A180" s="308" t="s">
        <v>409</v>
      </c>
      <c r="B180" s="421" t="s">
        <v>410</v>
      </c>
      <c r="C180" s="305">
        <f>SUM(C181:C186)</f>
        <v>473</v>
      </c>
      <c r="D180" s="305">
        <f>SUM(D181:D186)</f>
        <v>794</v>
      </c>
      <c r="E180" s="419">
        <f t="shared" si="6"/>
        <v>0.679</v>
      </c>
      <c r="F180" s="420" t="str">
        <f t="shared" si="7"/>
        <v>是</v>
      </c>
      <c r="G180" s="288" t="str">
        <f t="shared" si="8"/>
        <v>款</v>
      </c>
    </row>
    <row r="181" ht="18.75" spans="1:7">
      <c r="A181" s="308" t="s">
        <v>411</v>
      </c>
      <c r="B181" s="422" t="s">
        <v>139</v>
      </c>
      <c r="C181" s="311">
        <v>191</v>
      </c>
      <c r="D181" s="311">
        <v>186</v>
      </c>
      <c r="E181" s="419">
        <f t="shared" si="6"/>
        <v>-0.026</v>
      </c>
      <c r="F181" s="420" t="str">
        <f t="shared" si="7"/>
        <v>是</v>
      </c>
      <c r="G181" s="288" t="str">
        <f t="shared" si="8"/>
        <v>项</v>
      </c>
    </row>
    <row r="182" ht="18.75" spans="1:7">
      <c r="A182" s="308" t="s">
        <v>412</v>
      </c>
      <c r="B182" s="422" t="s">
        <v>141</v>
      </c>
      <c r="C182" s="311">
        <v>64</v>
      </c>
      <c r="D182" s="311">
        <v>397</v>
      </c>
      <c r="E182" s="419">
        <f t="shared" si="6"/>
        <v>5.203</v>
      </c>
      <c r="F182" s="420" t="str">
        <f t="shared" si="7"/>
        <v>是</v>
      </c>
      <c r="G182" s="288" t="str">
        <f t="shared" si="8"/>
        <v>项</v>
      </c>
    </row>
    <row r="183" ht="18.75" spans="1:7">
      <c r="A183" s="308" t="s">
        <v>413</v>
      </c>
      <c r="B183" s="422" t="s">
        <v>143</v>
      </c>
      <c r="C183" s="311"/>
      <c r="D183" s="311"/>
      <c r="E183" s="419">
        <f t="shared" si="6"/>
        <v>0</v>
      </c>
      <c r="F183" s="420" t="str">
        <f t="shared" si="7"/>
        <v>否</v>
      </c>
      <c r="G183" s="288" t="str">
        <f t="shared" si="8"/>
        <v>项</v>
      </c>
    </row>
    <row r="184" ht="18.75" spans="1:7">
      <c r="A184" s="308" t="s">
        <v>414</v>
      </c>
      <c r="B184" s="422" t="s">
        <v>415</v>
      </c>
      <c r="C184" s="311"/>
      <c r="D184" s="311"/>
      <c r="E184" s="419">
        <f t="shared" si="6"/>
        <v>0</v>
      </c>
      <c r="F184" s="420" t="str">
        <f t="shared" si="7"/>
        <v>否</v>
      </c>
      <c r="G184" s="288" t="str">
        <f t="shared" si="8"/>
        <v>项</v>
      </c>
    </row>
    <row r="185" ht="18.75" spans="1:7">
      <c r="A185" s="308" t="s">
        <v>416</v>
      </c>
      <c r="B185" s="422" t="s">
        <v>157</v>
      </c>
      <c r="C185" s="311">
        <v>218</v>
      </c>
      <c r="D185" s="311">
        <v>211</v>
      </c>
      <c r="E185" s="419">
        <f t="shared" si="6"/>
        <v>-0.032</v>
      </c>
      <c r="F185" s="420" t="str">
        <f t="shared" si="7"/>
        <v>是</v>
      </c>
      <c r="G185" s="288" t="str">
        <f t="shared" si="8"/>
        <v>项</v>
      </c>
    </row>
    <row r="186" ht="18.75" spans="1:7">
      <c r="A186" s="308" t="s">
        <v>417</v>
      </c>
      <c r="B186" s="422" t="s">
        <v>418</v>
      </c>
      <c r="C186" s="311"/>
      <c r="D186" s="311"/>
      <c r="E186" s="419">
        <f t="shared" si="6"/>
        <v>0</v>
      </c>
      <c r="F186" s="420" t="str">
        <f t="shared" si="7"/>
        <v>否</v>
      </c>
      <c r="G186" s="288" t="str">
        <f t="shared" si="8"/>
        <v>项</v>
      </c>
    </row>
    <row r="187" ht="18.75" spans="1:7">
      <c r="A187" s="308" t="s">
        <v>419</v>
      </c>
      <c r="B187" s="421" t="s">
        <v>420</v>
      </c>
      <c r="C187" s="305">
        <f>SUM(C188:C194)</f>
        <v>238</v>
      </c>
      <c r="D187" s="305">
        <f>SUM(D188:D194)</f>
        <v>262</v>
      </c>
      <c r="E187" s="419">
        <f t="shared" si="6"/>
        <v>0.101</v>
      </c>
      <c r="F187" s="420" t="str">
        <f t="shared" si="7"/>
        <v>是</v>
      </c>
      <c r="G187" s="288" t="str">
        <f t="shared" si="8"/>
        <v>款</v>
      </c>
    </row>
    <row r="188" ht="18.75" spans="1:7">
      <c r="A188" s="308" t="s">
        <v>421</v>
      </c>
      <c r="B188" s="422" t="s">
        <v>139</v>
      </c>
      <c r="C188" s="311">
        <v>224</v>
      </c>
      <c r="D188" s="311">
        <v>240</v>
      </c>
      <c r="E188" s="419">
        <f t="shared" si="6"/>
        <v>0.071</v>
      </c>
      <c r="F188" s="420" t="str">
        <f t="shared" si="7"/>
        <v>是</v>
      </c>
      <c r="G188" s="288" t="str">
        <f t="shared" si="8"/>
        <v>项</v>
      </c>
    </row>
    <row r="189" ht="18.75" spans="1:7">
      <c r="A189" s="308" t="s">
        <v>422</v>
      </c>
      <c r="B189" s="422" t="s">
        <v>141</v>
      </c>
      <c r="C189" s="311"/>
      <c r="D189" s="311"/>
      <c r="E189" s="419">
        <f t="shared" si="6"/>
        <v>0</v>
      </c>
      <c r="F189" s="420" t="str">
        <f t="shared" si="7"/>
        <v>否</v>
      </c>
      <c r="G189" s="288" t="str">
        <f t="shared" si="8"/>
        <v>项</v>
      </c>
    </row>
    <row r="190" ht="18.75" spans="1:7">
      <c r="A190" s="308" t="s">
        <v>423</v>
      </c>
      <c r="B190" s="422" t="s">
        <v>143</v>
      </c>
      <c r="C190" s="311"/>
      <c r="D190" s="311"/>
      <c r="E190" s="419">
        <f t="shared" si="6"/>
        <v>0</v>
      </c>
      <c r="F190" s="420" t="str">
        <f t="shared" si="7"/>
        <v>否</v>
      </c>
      <c r="G190" s="288" t="str">
        <f t="shared" si="8"/>
        <v>项</v>
      </c>
    </row>
    <row r="191" ht="18.75" spans="1:7">
      <c r="A191" s="308" t="s">
        <v>424</v>
      </c>
      <c r="B191" s="422" t="s">
        <v>425</v>
      </c>
      <c r="C191" s="311">
        <v>2</v>
      </c>
      <c r="D191" s="311">
        <v>1</v>
      </c>
      <c r="E191" s="419">
        <f t="shared" si="6"/>
        <v>-0.5</v>
      </c>
      <c r="F191" s="420" t="str">
        <f t="shared" si="7"/>
        <v>是</v>
      </c>
      <c r="G191" s="288" t="str">
        <f t="shared" si="8"/>
        <v>项</v>
      </c>
    </row>
    <row r="192" ht="18.75" spans="1:7">
      <c r="A192" s="308" t="s">
        <v>426</v>
      </c>
      <c r="B192" s="422" t="s">
        <v>427</v>
      </c>
      <c r="C192" s="311"/>
      <c r="D192" s="311">
        <v>18</v>
      </c>
      <c r="E192" s="419">
        <f t="shared" si="6"/>
        <v>0</v>
      </c>
      <c r="F192" s="420" t="str">
        <f t="shared" si="7"/>
        <v>是</v>
      </c>
      <c r="G192" s="288" t="str">
        <f t="shared" si="8"/>
        <v>项</v>
      </c>
    </row>
    <row r="193" ht="18.75" spans="1:7">
      <c r="A193" s="308" t="s">
        <v>428</v>
      </c>
      <c r="B193" s="422" t="s">
        <v>157</v>
      </c>
      <c r="C193" s="311"/>
      <c r="D193" s="311"/>
      <c r="E193" s="419">
        <f t="shared" si="6"/>
        <v>0</v>
      </c>
      <c r="F193" s="420" t="str">
        <f t="shared" si="7"/>
        <v>否</v>
      </c>
      <c r="G193" s="288" t="str">
        <f t="shared" si="8"/>
        <v>项</v>
      </c>
    </row>
    <row r="194" ht="18.75" spans="1:7">
      <c r="A194" s="308" t="s">
        <v>429</v>
      </c>
      <c r="B194" s="422" t="s">
        <v>430</v>
      </c>
      <c r="C194" s="311">
        <v>12</v>
      </c>
      <c r="D194" s="311">
        <v>3</v>
      </c>
      <c r="E194" s="419">
        <f t="shared" si="6"/>
        <v>-0.75</v>
      </c>
      <c r="F194" s="420" t="str">
        <f t="shared" si="7"/>
        <v>是</v>
      </c>
      <c r="G194" s="288" t="str">
        <f t="shared" si="8"/>
        <v>项</v>
      </c>
    </row>
    <row r="195" ht="18.75" spans="1:7">
      <c r="A195" s="308" t="s">
        <v>431</v>
      </c>
      <c r="B195" s="421" t="s">
        <v>432</v>
      </c>
      <c r="C195" s="305">
        <f>SUM(C196:C200)</f>
        <v>0</v>
      </c>
      <c r="D195" s="305">
        <f>SUM(D196:D200)</f>
        <v>0</v>
      </c>
      <c r="E195" s="419">
        <f t="shared" si="6"/>
        <v>0</v>
      </c>
      <c r="F195" s="420" t="str">
        <f t="shared" si="7"/>
        <v>否</v>
      </c>
      <c r="G195" s="288" t="str">
        <f t="shared" si="8"/>
        <v>款</v>
      </c>
    </row>
    <row r="196" ht="18.75" spans="1:7">
      <c r="A196" s="308" t="s">
        <v>433</v>
      </c>
      <c r="B196" s="422" t="s">
        <v>139</v>
      </c>
      <c r="C196" s="311"/>
      <c r="D196" s="311"/>
      <c r="E196" s="419">
        <f t="shared" ref="E196:E259" si="9">IF(C196&lt;0,"",IFERROR(D196/C196-1,0))</f>
        <v>0</v>
      </c>
      <c r="F196" s="420" t="str">
        <f t="shared" ref="F196:F259" si="10">IF(LEN(A196)=3,"是",IF(B196&lt;&gt;"",IF(SUM(C196:D196)&lt;&gt;0,"是","否"),"是"))</f>
        <v>否</v>
      </c>
      <c r="G196" s="288" t="str">
        <f t="shared" ref="G196:G259" si="11">IF(LEN(A196)=3,"类",IF(LEN(A196)=5,"款","项"))</f>
        <v>项</v>
      </c>
    </row>
    <row r="197" ht="18.75" spans="1:7">
      <c r="A197" s="308" t="s">
        <v>434</v>
      </c>
      <c r="B197" s="422" t="s">
        <v>141</v>
      </c>
      <c r="C197" s="311"/>
      <c r="D197" s="311"/>
      <c r="E197" s="419">
        <f t="shared" si="9"/>
        <v>0</v>
      </c>
      <c r="F197" s="420" t="str">
        <f t="shared" si="10"/>
        <v>否</v>
      </c>
      <c r="G197" s="288" t="str">
        <f t="shared" si="11"/>
        <v>项</v>
      </c>
    </row>
    <row r="198" ht="18.75" spans="1:7">
      <c r="A198" s="308" t="s">
        <v>435</v>
      </c>
      <c r="B198" s="422" t="s">
        <v>143</v>
      </c>
      <c r="C198" s="311"/>
      <c r="D198" s="311"/>
      <c r="E198" s="419">
        <f t="shared" si="9"/>
        <v>0</v>
      </c>
      <c r="F198" s="420" t="str">
        <f t="shared" si="10"/>
        <v>否</v>
      </c>
      <c r="G198" s="288" t="str">
        <f t="shared" si="11"/>
        <v>项</v>
      </c>
    </row>
    <row r="199" ht="18.75" spans="1:7">
      <c r="A199" s="308" t="s">
        <v>436</v>
      </c>
      <c r="B199" s="422" t="s">
        <v>157</v>
      </c>
      <c r="C199" s="311"/>
      <c r="D199" s="311"/>
      <c r="E199" s="419">
        <f t="shared" si="9"/>
        <v>0</v>
      </c>
      <c r="F199" s="420" t="str">
        <f t="shared" si="10"/>
        <v>否</v>
      </c>
      <c r="G199" s="288" t="str">
        <f t="shared" si="11"/>
        <v>项</v>
      </c>
    </row>
    <row r="200" ht="18.75" spans="1:7">
      <c r="A200" s="308" t="s">
        <v>437</v>
      </c>
      <c r="B200" s="422" t="s">
        <v>438</v>
      </c>
      <c r="C200" s="311"/>
      <c r="D200" s="311"/>
      <c r="E200" s="419">
        <f t="shared" si="9"/>
        <v>0</v>
      </c>
      <c r="F200" s="420" t="str">
        <f t="shared" si="10"/>
        <v>否</v>
      </c>
      <c r="G200" s="288" t="str">
        <f t="shared" si="11"/>
        <v>项</v>
      </c>
    </row>
    <row r="201" ht="18.75" spans="1:7">
      <c r="A201" s="308" t="s">
        <v>439</v>
      </c>
      <c r="B201" s="421" t="s">
        <v>440</v>
      </c>
      <c r="C201" s="305">
        <f>SUM(C202:C206)</f>
        <v>10</v>
      </c>
      <c r="D201" s="305">
        <f>SUM(D202:D206)</f>
        <v>5</v>
      </c>
      <c r="E201" s="419">
        <f t="shared" si="9"/>
        <v>-0.5</v>
      </c>
      <c r="F201" s="420" t="str">
        <f t="shared" si="10"/>
        <v>是</v>
      </c>
      <c r="G201" s="288" t="str">
        <f t="shared" si="11"/>
        <v>款</v>
      </c>
    </row>
    <row r="202" ht="18.75" spans="1:7">
      <c r="A202" s="308" t="s">
        <v>441</v>
      </c>
      <c r="B202" s="422" t="s">
        <v>139</v>
      </c>
      <c r="C202" s="311"/>
      <c r="D202" s="311"/>
      <c r="E202" s="419">
        <f t="shared" si="9"/>
        <v>0</v>
      </c>
      <c r="F202" s="420" t="str">
        <f t="shared" si="10"/>
        <v>否</v>
      </c>
      <c r="G202" s="288" t="str">
        <f t="shared" si="11"/>
        <v>项</v>
      </c>
    </row>
    <row r="203" ht="18.75" spans="1:7">
      <c r="A203" s="308" t="s">
        <v>442</v>
      </c>
      <c r="B203" s="422" t="s">
        <v>141</v>
      </c>
      <c r="C203" s="311"/>
      <c r="D203" s="311"/>
      <c r="E203" s="419">
        <f t="shared" si="9"/>
        <v>0</v>
      </c>
      <c r="F203" s="420" t="str">
        <f t="shared" si="10"/>
        <v>否</v>
      </c>
      <c r="G203" s="288" t="str">
        <f t="shared" si="11"/>
        <v>项</v>
      </c>
    </row>
    <row r="204" ht="18.75" spans="1:7">
      <c r="A204" s="308" t="s">
        <v>443</v>
      </c>
      <c r="B204" s="422" t="s">
        <v>143</v>
      </c>
      <c r="C204" s="311"/>
      <c r="D204" s="311"/>
      <c r="E204" s="419">
        <f t="shared" si="9"/>
        <v>0</v>
      </c>
      <c r="F204" s="420" t="str">
        <f t="shared" si="10"/>
        <v>否</v>
      </c>
      <c r="G204" s="288" t="str">
        <f t="shared" si="11"/>
        <v>项</v>
      </c>
    </row>
    <row r="205" ht="18.75" spans="1:7">
      <c r="A205" s="308" t="s">
        <v>444</v>
      </c>
      <c r="B205" s="422" t="s">
        <v>157</v>
      </c>
      <c r="C205" s="311"/>
      <c r="D205" s="311"/>
      <c r="E205" s="419">
        <f t="shared" si="9"/>
        <v>0</v>
      </c>
      <c r="F205" s="420" t="str">
        <f t="shared" si="10"/>
        <v>否</v>
      </c>
      <c r="G205" s="288" t="str">
        <f t="shared" si="11"/>
        <v>项</v>
      </c>
    </row>
    <row r="206" ht="18.75" spans="1:7">
      <c r="A206" s="308" t="s">
        <v>445</v>
      </c>
      <c r="B206" s="422" t="s">
        <v>440</v>
      </c>
      <c r="C206" s="311">
        <v>10</v>
      </c>
      <c r="D206" s="311">
        <v>5</v>
      </c>
      <c r="E206" s="419">
        <f t="shared" si="9"/>
        <v>-0.5</v>
      </c>
      <c r="F206" s="420" t="str">
        <f t="shared" si="10"/>
        <v>是</v>
      </c>
      <c r="G206" s="288" t="str">
        <f t="shared" si="11"/>
        <v>项</v>
      </c>
    </row>
    <row r="207" ht="18.75" spans="1:7">
      <c r="A207" s="308" t="s">
        <v>446</v>
      </c>
      <c r="B207" s="421" t="s">
        <v>447</v>
      </c>
      <c r="C207" s="305">
        <f>SUM(C208:C213)</f>
        <v>0</v>
      </c>
      <c r="D207" s="305">
        <f>SUM(D208:D213)</f>
        <v>0</v>
      </c>
      <c r="E207" s="419">
        <f t="shared" si="9"/>
        <v>0</v>
      </c>
      <c r="F207" s="420" t="str">
        <f t="shared" si="10"/>
        <v>否</v>
      </c>
      <c r="G207" s="288" t="str">
        <f t="shared" si="11"/>
        <v>款</v>
      </c>
    </row>
    <row r="208" ht="18.75" spans="1:7">
      <c r="A208" s="308" t="s">
        <v>448</v>
      </c>
      <c r="B208" s="422" t="s">
        <v>139</v>
      </c>
      <c r="C208" s="311"/>
      <c r="D208" s="311"/>
      <c r="E208" s="419">
        <f t="shared" si="9"/>
        <v>0</v>
      </c>
      <c r="F208" s="420" t="str">
        <f t="shared" si="10"/>
        <v>否</v>
      </c>
      <c r="G208" s="288" t="str">
        <f t="shared" si="11"/>
        <v>项</v>
      </c>
    </row>
    <row r="209" ht="18.75" spans="1:7">
      <c r="A209" s="308" t="s">
        <v>449</v>
      </c>
      <c r="B209" s="422" t="s">
        <v>141</v>
      </c>
      <c r="C209" s="311"/>
      <c r="D209" s="311"/>
      <c r="E209" s="419">
        <f t="shared" si="9"/>
        <v>0</v>
      </c>
      <c r="F209" s="420" t="str">
        <f t="shared" si="10"/>
        <v>否</v>
      </c>
      <c r="G209" s="288" t="str">
        <f t="shared" si="11"/>
        <v>项</v>
      </c>
    </row>
    <row r="210" ht="18.75" spans="1:7">
      <c r="A210" s="308" t="s">
        <v>450</v>
      </c>
      <c r="B210" s="422" t="s">
        <v>143</v>
      </c>
      <c r="C210" s="311"/>
      <c r="D210" s="311"/>
      <c r="E210" s="419">
        <f t="shared" si="9"/>
        <v>0</v>
      </c>
      <c r="F210" s="420" t="str">
        <f t="shared" si="10"/>
        <v>否</v>
      </c>
      <c r="G210" s="288" t="str">
        <f t="shared" si="11"/>
        <v>项</v>
      </c>
    </row>
    <row r="211" ht="18.75" spans="1:7">
      <c r="A211" s="308" t="s">
        <v>451</v>
      </c>
      <c r="B211" s="422" t="s">
        <v>452</v>
      </c>
      <c r="C211" s="311"/>
      <c r="D211" s="311"/>
      <c r="E211" s="419">
        <f t="shared" si="9"/>
        <v>0</v>
      </c>
      <c r="F211" s="420" t="str">
        <f t="shared" si="10"/>
        <v>否</v>
      </c>
      <c r="G211" s="288" t="str">
        <f t="shared" si="11"/>
        <v>项</v>
      </c>
    </row>
    <row r="212" ht="18.75" spans="1:7">
      <c r="A212" s="308" t="s">
        <v>453</v>
      </c>
      <c r="B212" s="422" t="s">
        <v>157</v>
      </c>
      <c r="C212" s="311"/>
      <c r="D212" s="311"/>
      <c r="E212" s="419">
        <f t="shared" si="9"/>
        <v>0</v>
      </c>
      <c r="F212" s="420" t="str">
        <f t="shared" si="10"/>
        <v>否</v>
      </c>
      <c r="G212" s="288" t="str">
        <f t="shared" si="11"/>
        <v>项</v>
      </c>
    </row>
    <row r="213" ht="18.75" spans="1:7">
      <c r="A213" s="308" t="s">
        <v>454</v>
      </c>
      <c r="B213" s="422" t="s">
        <v>455</v>
      </c>
      <c r="C213" s="311"/>
      <c r="D213" s="311"/>
      <c r="E213" s="419">
        <f t="shared" si="9"/>
        <v>0</v>
      </c>
      <c r="F213" s="420" t="str">
        <f t="shared" si="10"/>
        <v>否</v>
      </c>
      <c r="G213" s="288" t="str">
        <f t="shared" si="11"/>
        <v>项</v>
      </c>
    </row>
    <row r="214" ht="18.75" spans="1:7">
      <c r="A214" s="308" t="s">
        <v>456</v>
      </c>
      <c r="B214" s="421" t="s">
        <v>457</v>
      </c>
      <c r="C214" s="305">
        <f>SUM(C215:C228)</f>
        <v>773</v>
      </c>
      <c r="D214" s="305">
        <f>SUM(D215:D228)</f>
        <v>725</v>
      </c>
      <c r="E214" s="419">
        <f t="shared" si="9"/>
        <v>-0.062</v>
      </c>
      <c r="F214" s="420" t="str">
        <f t="shared" si="10"/>
        <v>是</v>
      </c>
      <c r="G214" s="288" t="str">
        <f t="shared" si="11"/>
        <v>款</v>
      </c>
    </row>
    <row r="215" ht="18.75" spans="1:7">
      <c r="A215" s="308" t="s">
        <v>458</v>
      </c>
      <c r="B215" s="422" t="s">
        <v>139</v>
      </c>
      <c r="C215" s="311">
        <v>671</v>
      </c>
      <c r="D215" s="311">
        <v>636</v>
      </c>
      <c r="E215" s="419">
        <f t="shared" si="9"/>
        <v>-0.052</v>
      </c>
      <c r="F215" s="420" t="str">
        <f t="shared" si="10"/>
        <v>是</v>
      </c>
      <c r="G215" s="288" t="str">
        <f t="shared" si="11"/>
        <v>项</v>
      </c>
    </row>
    <row r="216" ht="18.75" spans="1:7">
      <c r="A216" s="308" t="s">
        <v>459</v>
      </c>
      <c r="B216" s="422" t="s">
        <v>141</v>
      </c>
      <c r="C216" s="311">
        <v>23</v>
      </c>
      <c r="D216" s="311">
        <v>25</v>
      </c>
      <c r="E216" s="419">
        <f t="shared" si="9"/>
        <v>0.087</v>
      </c>
      <c r="F216" s="420" t="str">
        <f t="shared" si="10"/>
        <v>是</v>
      </c>
      <c r="G216" s="288" t="str">
        <f t="shared" si="11"/>
        <v>项</v>
      </c>
    </row>
    <row r="217" ht="18.75" spans="1:7">
      <c r="A217" s="308" t="s">
        <v>460</v>
      </c>
      <c r="B217" s="422" t="s">
        <v>143</v>
      </c>
      <c r="C217" s="311"/>
      <c r="D217" s="311"/>
      <c r="E217" s="419">
        <f t="shared" si="9"/>
        <v>0</v>
      </c>
      <c r="F217" s="420" t="str">
        <f t="shared" si="10"/>
        <v>否</v>
      </c>
      <c r="G217" s="288" t="str">
        <f t="shared" si="11"/>
        <v>项</v>
      </c>
    </row>
    <row r="218" ht="18.75" spans="1:7">
      <c r="A218" s="308" t="s">
        <v>461</v>
      </c>
      <c r="B218" s="424" t="s">
        <v>462</v>
      </c>
      <c r="C218" s="311">
        <v>2</v>
      </c>
      <c r="D218" s="311">
        <v>2</v>
      </c>
      <c r="E218" s="419">
        <f t="shared" si="9"/>
        <v>0</v>
      </c>
      <c r="F218" s="420" t="str">
        <f t="shared" si="10"/>
        <v>是</v>
      </c>
      <c r="G218" s="288" t="str">
        <f t="shared" si="11"/>
        <v>项</v>
      </c>
    </row>
    <row r="219" ht="18.75" spans="1:7">
      <c r="A219" s="308" t="s">
        <v>463</v>
      </c>
      <c r="B219" s="422" t="s">
        <v>464</v>
      </c>
      <c r="C219" s="311">
        <v>30</v>
      </c>
      <c r="D219" s="311">
        <v>14</v>
      </c>
      <c r="E219" s="419">
        <f t="shared" si="9"/>
        <v>-0.533</v>
      </c>
      <c r="F219" s="420" t="str">
        <f t="shared" si="10"/>
        <v>是</v>
      </c>
      <c r="G219" s="288" t="str">
        <f t="shared" si="11"/>
        <v>项</v>
      </c>
    </row>
    <row r="220" ht="18.75" spans="1:7">
      <c r="A220" s="308" t="s">
        <v>465</v>
      </c>
      <c r="B220" s="422" t="s">
        <v>238</v>
      </c>
      <c r="C220" s="311"/>
      <c r="D220" s="311"/>
      <c r="E220" s="419">
        <f t="shared" si="9"/>
        <v>0</v>
      </c>
      <c r="F220" s="420" t="str">
        <f t="shared" si="10"/>
        <v>否</v>
      </c>
      <c r="G220" s="288" t="str">
        <f t="shared" si="11"/>
        <v>项</v>
      </c>
    </row>
    <row r="221" ht="18.75" spans="1:7">
      <c r="A221" s="308" t="s">
        <v>466</v>
      </c>
      <c r="B221" s="422" t="s">
        <v>467</v>
      </c>
      <c r="C221" s="311"/>
      <c r="D221" s="311"/>
      <c r="E221" s="419">
        <f t="shared" si="9"/>
        <v>0</v>
      </c>
      <c r="F221" s="420" t="str">
        <f t="shared" si="10"/>
        <v>否</v>
      </c>
      <c r="G221" s="288" t="str">
        <f t="shared" si="11"/>
        <v>项</v>
      </c>
    </row>
    <row r="222" ht="18.75" spans="1:7">
      <c r="A222" s="308" t="s">
        <v>468</v>
      </c>
      <c r="B222" s="422" t="s">
        <v>469</v>
      </c>
      <c r="C222" s="311"/>
      <c r="D222" s="311">
        <v>1</v>
      </c>
      <c r="E222" s="419">
        <f t="shared" si="9"/>
        <v>0</v>
      </c>
      <c r="F222" s="420" t="str">
        <f t="shared" si="10"/>
        <v>是</v>
      </c>
      <c r="G222" s="288" t="str">
        <f t="shared" si="11"/>
        <v>项</v>
      </c>
    </row>
    <row r="223" ht="18.75" spans="1:7">
      <c r="A223" s="308" t="s">
        <v>470</v>
      </c>
      <c r="B223" s="422" t="s">
        <v>471</v>
      </c>
      <c r="C223" s="311"/>
      <c r="D223" s="311"/>
      <c r="E223" s="419">
        <f t="shared" si="9"/>
        <v>0</v>
      </c>
      <c r="F223" s="420" t="str">
        <f t="shared" si="10"/>
        <v>否</v>
      </c>
      <c r="G223" s="288" t="str">
        <f t="shared" si="11"/>
        <v>项</v>
      </c>
    </row>
    <row r="224" ht="18.75" spans="1:7">
      <c r="A224" s="308" t="s">
        <v>472</v>
      </c>
      <c r="B224" s="422" t="s">
        <v>473</v>
      </c>
      <c r="C224" s="311"/>
      <c r="D224" s="311"/>
      <c r="E224" s="419">
        <f t="shared" si="9"/>
        <v>0</v>
      </c>
      <c r="F224" s="420" t="str">
        <f t="shared" si="10"/>
        <v>否</v>
      </c>
      <c r="G224" s="288" t="str">
        <f t="shared" si="11"/>
        <v>项</v>
      </c>
    </row>
    <row r="225" ht="18.75" spans="1:7">
      <c r="A225" s="308" t="s">
        <v>474</v>
      </c>
      <c r="B225" s="422" t="s">
        <v>475</v>
      </c>
      <c r="C225" s="311">
        <v>1</v>
      </c>
      <c r="D225" s="311"/>
      <c r="E225" s="419">
        <f t="shared" si="9"/>
        <v>-1</v>
      </c>
      <c r="F225" s="420" t="str">
        <f t="shared" si="10"/>
        <v>是</v>
      </c>
      <c r="G225" s="288" t="str">
        <f t="shared" si="11"/>
        <v>项</v>
      </c>
    </row>
    <row r="226" ht="18.75" spans="1:7">
      <c r="A226" s="308" t="s">
        <v>476</v>
      </c>
      <c r="B226" s="422" t="s">
        <v>477</v>
      </c>
      <c r="C226" s="311">
        <v>5</v>
      </c>
      <c r="D226" s="311">
        <v>6</v>
      </c>
      <c r="E226" s="419">
        <f t="shared" si="9"/>
        <v>0.2</v>
      </c>
      <c r="F226" s="420" t="str">
        <f t="shared" si="10"/>
        <v>是</v>
      </c>
      <c r="G226" s="288" t="str">
        <f t="shared" si="11"/>
        <v>项</v>
      </c>
    </row>
    <row r="227" ht="18.75" spans="1:7">
      <c r="A227" s="308" t="s">
        <v>478</v>
      </c>
      <c r="B227" s="422" t="s">
        <v>157</v>
      </c>
      <c r="C227" s="311">
        <v>40</v>
      </c>
      <c r="D227" s="311">
        <v>41</v>
      </c>
      <c r="E227" s="419">
        <f t="shared" si="9"/>
        <v>0.025</v>
      </c>
      <c r="F227" s="420" t="str">
        <f t="shared" si="10"/>
        <v>是</v>
      </c>
      <c r="G227" s="288" t="str">
        <f t="shared" si="11"/>
        <v>项</v>
      </c>
    </row>
    <row r="228" ht="18.75" spans="1:7">
      <c r="A228" s="308" t="s">
        <v>479</v>
      </c>
      <c r="B228" s="422" t="s">
        <v>480</v>
      </c>
      <c r="C228" s="311">
        <v>1</v>
      </c>
      <c r="D228" s="311"/>
      <c r="E228" s="419">
        <f t="shared" si="9"/>
        <v>-1</v>
      </c>
      <c r="F228" s="420" t="str">
        <f t="shared" si="10"/>
        <v>是</v>
      </c>
      <c r="G228" s="288" t="str">
        <f t="shared" si="11"/>
        <v>项</v>
      </c>
    </row>
    <row r="229" ht="18.75" spans="1:7">
      <c r="A229" s="308">
        <v>20139</v>
      </c>
      <c r="B229" s="421" t="s">
        <v>481</v>
      </c>
      <c r="C229" s="311">
        <f>SUM(C230:C235)</f>
        <v>1</v>
      </c>
      <c r="D229" s="311">
        <f>SUM(D230:D235)</f>
        <v>115</v>
      </c>
      <c r="E229" s="419">
        <f t="shared" si="9"/>
        <v>114</v>
      </c>
      <c r="F229" s="420" t="str">
        <f t="shared" si="10"/>
        <v>是</v>
      </c>
      <c r="G229" s="288" t="str">
        <f t="shared" si="11"/>
        <v>款</v>
      </c>
    </row>
    <row r="230" ht="18.75" spans="1:7">
      <c r="A230" s="308">
        <v>2013901</v>
      </c>
      <c r="B230" s="422" t="s">
        <v>139</v>
      </c>
      <c r="C230" s="311"/>
      <c r="D230" s="311">
        <v>88</v>
      </c>
      <c r="E230" s="419">
        <f t="shared" si="9"/>
        <v>0</v>
      </c>
      <c r="F230" s="420" t="str">
        <f t="shared" si="10"/>
        <v>是</v>
      </c>
      <c r="G230" s="288" t="str">
        <f t="shared" si="11"/>
        <v>项</v>
      </c>
    </row>
    <row r="231" ht="18.75" spans="1:7">
      <c r="A231" s="308">
        <v>2013902</v>
      </c>
      <c r="B231" s="422" t="s">
        <v>141</v>
      </c>
      <c r="C231" s="311"/>
      <c r="D231" s="311">
        <v>17</v>
      </c>
      <c r="E231" s="419">
        <f t="shared" si="9"/>
        <v>0</v>
      </c>
      <c r="F231" s="420" t="str">
        <f t="shared" si="10"/>
        <v>是</v>
      </c>
      <c r="G231" s="288" t="str">
        <f t="shared" si="11"/>
        <v>项</v>
      </c>
    </row>
    <row r="232" ht="18.75" spans="1:7">
      <c r="A232" s="308">
        <v>2013903</v>
      </c>
      <c r="B232" s="422" t="s">
        <v>143</v>
      </c>
      <c r="C232" s="311"/>
      <c r="D232" s="311"/>
      <c r="E232" s="419">
        <f t="shared" si="9"/>
        <v>0</v>
      </c>
      <c r="F232" s="420" t="str">
        <f t="shared" si="10"/>
        <v>否</v>
      </c>
      <c r="G232" s="288" t="str">
        <f t="shared" si="11"/>
        <v>项</v>
      </c>
    </row>
    <row r="233" ht="18.75" spans="1:7">
      <c r="A233" s="308">
        <v>2013904</v>
      </c>
      <c r="B233" s="422" t="s">
        <v>395</v>
      </c>
      <c r="C233" s="311"/>
      <c r="D233" s="311"/>
      <c r="E233" s="419">
        <f t="shared" si="9"/>
        <v>0</v>
      </c>
      <c r="F233" s="420" t="str">
        <f t="shared" si="10"/>
        <v>否</v>
      </c>
      <c r="G233" s="288" t="str">
        <f t="shared" si="11"/>
        <v>项</v>
      </c>
    </row>
    <row r="234" ht="18.75" spans="1:7">
      <c r="A234" s="308">
        <v>2013950</v>
      </c>
      <c r="B234" s="422" t="s">
        <v>157</v>
      </c>
      <c r="C234" s="311">
        <v>1</v>
      </c>
      <c r="D234" s="311">
        <v>10</v>
      </c>
      <c r="E234" s="419">
        <f t="shared" si="9"/>
        <v>9</v>
      </c>
      <c r="F234" s="420" t="str">
        <f t="shared" si="10"/>
        <v>是</v>
      </c>
      <c r="G234" s="288" t="str">
        <f t="shared" si="11"/>
        <v>项</v>
      </c>
    </row>
    <row r="235" ht="18.75" spans="1:7">
      <c r="A235" s="308">
        <v>2013999</v>
      </c>
      <c r="B235" s="422" t="s">
        <v>482</v>
      </c>
      <c r="C235" s="311"/>
      <c r="D235" s="311"/>
      <c r="E235" s="419">
        <f t="shared" si="9"/>
        <v>0</v>
      </c>
      <c r="F235" s="420" t="str">
        <f t="shared" si="10"/>
        <v>否</v>
      </c>
      <c r="G235" s="288" t="str">
        <f t="shared" si="11"/>
        <v>项</v>
      </c>
    </row>
    <row r="236" ht="18.75" spans="1:7">
      <c r="A236" s="308">
        <v>20140</v>
      </c>
      <c r="B236" s="421" t="s">
        <v>483</v>
      </c>
      <c r="C236" s="311">
        <f>SUM(C237:C242)</f>
        <v>12</v>
      </c>
      <c r="D236" s="311">
        <f>SUM(D237:D242)</f>
        <v>3</v>
      </c>
      <c r="E236" s="419">
        <f t="shared" si="9"/>
        <v>-0.75</v>
      </c>
      <c r="F236" s="420" t="str">
        <f t="shared" si="10"/>
        <v>是</v>
      </c>
      <c r="G236" s="288" t="str">
        <f t="shared" si="11"/>
        <v>款</v>
      </c>
    </row>
    <row r="237" ht="18.75" spans="1:7">
      <c r="A237" s="308">
        <v>2014001</v>
      </c>
      <c r="B237" s="422" t="s">
        <v>139</v>
      </c>
      <c r="C237" s="311"/>
      <c r="D237" s="311"/>
      <c r="E237" s="419">
        <f t="shared" si="9"/>
        <v>0</v>
      </c>
      <c r="F237" s="420" t="str">
        <f t="shared" si="10"/>
        <v>否</v>
      </c>
      <c r="G237" s="288" t="str">
        <f t="shared" si="11"/>
        <v>项</v>
      </c>
    </row>
    <row r="238" ht="18.75" spans="1:7">
      <c r="A238" s="308">
        <v>2014002</v>
      </c>
      <c r="B238" s="422" t="s">
        <v>141</v>
      </c>
      <c r="C238" s="311">
        <v>3</v>
      </c>
      <c r="D238" s="311">
        <v>3</v>
      </c>
      <c r="E238" s="419">
        <f t="shared" si="9"/>
        <v>0</v>
      </c>
      <c r="F238" s="420" t="str">
        <f t="shared" si="10"/>
        <v>是</v>
      </c>
      <c r="G238" s="288" t="str">
        <f t="shared" si="11"/>
        <v>项</v>
      </c>
    </row>
    <row r="239" ht="18.75" spans="1:7">
      <c r="A239" s="308">
        <v>2014003</v>
      </c>
      <c r="B239" s="422" t="s">
        <v>143</v>
      </c>
      <c r="C239" s="311"/>
      <c r="D239" s="311"/>
      <c r="E239" s="419">
        <f t="shared" si="9"/>
        <v>0</v>
      </c>
      <c r="F239" s="420" t="str">
        <f t="shared" si="10"/>
        <v>否</v>
      </c>
      <c r="G239" s="288" t="str">
        <f t="shared" si="11"/>
        <v>项</v>
      </c>
    </row>
    <row r="240" ht="18.75" spans="1:7">
      <c r="A240" s="308">
        <v>2014004</v>
      </c>
      <c r="B240" s="422" t="s">
        <v>484</v>
      </c>
      <c r="C240" s="311">
        <v>9</v>
      </c>
      <c r="D240" s="311"/>
      <c r="E240" s="419">
        <f t="shared" si="9"/>
        <v>-1</v>
      </c>
      <c r="F240" s="420" t="str">
        <f t="shared" si="10"/>
        <v>是</v>
      </c>
      <c r="G240" s="288" t="str">
        <f t="shared" si="11"/>
        <v>项</v>
      </c>
    </row>
    <row r="241" ht="18.75" spans="1:7">
      <c r="A241" s="308">
        <v>2014050</v>
      </c>
      <c r="B241" s="425" t="s">
        <v>485</v>
      </c>
      <c r="C241" s="311"/>
      <c r="D241" s="311"/>
      <c r="E241" s="419">
        <f t="shared" si="9"/>
        <v>0</v>
      </c>
      <c r="F241" s="420" t="str">
        <f t="shared" si="10"/>
        <v>否</v>
      </c>
      <c r="G241" s="288" t="str">
        <f t="shared" si="11"/>
        <v>项</v>
      </c>
    </row>
    <row r="242" ht="18.75" spans="1:7">
      <c r="A242" s="308">
        <v>2014099</v>
      </c>
      <c r="B242" s="422" t="s">
        <v>486</v>
      </c>
      <c r="C242" s="311"/>
      <c r="D242" s="311"/>
      <c r="E242" s="419">
        <f t="shared" si="9"/>
        <v>0</v>
      </c>
      <c r="F242" s="420" t="str">
        <f t="shared" si="10"/>
        <v>否</v>
      </c>
      <c r="G242" s="288" t="str">
        <f t="shared" si="11"/>
        <v>项</v>
      </c>
    </row>
    <row r="243" ht="18.75" spans="1:7">
      <c r="A243" s="308">
        <v>20141</v>
      </c>
      <c r="B243" s="426" t="s">
        <v>487</v>
      </c>
      <c r="C243" s="311">
        <f>SUM(C244:C248)</f>
        <v>0</v>
      </c>
      <c r="D243" s="311">
        <f>SUM(D244:D248)</f>
        <v>0</v>
      </c>
      <c r="E243" s="419">
        <f t="shared" si="9"/>
        <v>0</v>
      </c>
      <c r="F243" s="420" t="str">
        <f t="shared" si="10"/>
        <v>否</v>
      </c>
      <c r="G243" s="288" t="str">
        <f t="shared" si="11"/>
        <v>款</v>
      </c>
    </row>
    <row r="244" ht="18.75" spans="1:7">
      <c r="A244" s="308">
        <v>2014101</v>
      </c>
      <c r="B244" s="425" t="s">
        <v>488</v>
      </c>
      <c r="C244" s="311"/>
      <c r="D244" s="311"/>
      <c r="E244" s="419">
        <f t="shared" si="9"/>
        <v>0</v>
      </c>
      <c r="F244" s="420" t="str">
        <f t="shared" si="10"/>
        <v>否</v>
      </c>
      <c r="G244" s="288" t="str">
        <f t="shared" si="11"/>
        <v>项</v>
      </c>
    </row>
    <row r="245" ht="18.75" spans="1:7">
      <c r="A245" s="308">
        <v>2014102</v>
      </c>
      <c r="B245" s="425" t="s">
        <v>489</v>
      </c>
      <c r="C245" s="311"/>
      <c r="D245" s="311"/>
      <c r="E245" s="419">
        <f t="shared" si="9"/>
        <v>0</v>
      </c>
      <c r="F245" s="420" t="str">
        <f t="shared" si="10"/>
        <v>否</v>
      </c>
      <c r="G245" s="288" t="str">
        <f t="shared" si="11"/>
        <v>项</v>
      </c>
    </row>
    <row r="246" ht="18.75" spans="1:7">
      <c r="A246" s="308">
        <v>2014103</v>
      </c>
      <c r="B246" s="425" t="s">
        <v>490</v>
      </c>
      <c r="C246" s="311"/>
      <c r="D246" s="311"/>
      <c r="E246" s="419">
        <f t="shared" si="9"/>
        <v>0</v>
      </c>
      <c r="F246" s="420" t="str">
        <f t="shared" si="10"/>
        <v>否</v>
      </c>
      <c r="G246" s="288" t="str">
        <f t="shared" si="11"/>
        <v>项</v>
      </c>
    </row>
    <row r="247" ht="18.75" spans="1:7">
      <c r="A247" s="308">
        <v>2014150</v>
      </c>
      <c r="B247" s="425" t="s">
        <v>485</v>
      </c>
      <c r="C247" s="311"/>
      <c r="D247" s="311"/>
      <c r="E247" s="419">
        <f t="shared" si="9"/>
        <v>0</v>
      </c>
      <c r="F247" s="420" t="str">
        <f t="shared" si="10"/>
        <v>否</v>
      </c>
      <c r="G247" s="288" t="str">
        <f t="shared" si="11"/>
        <v>项</v>
      </c>
    </row>
    <row r="248" ht="18.75" spans="1:7">
      <c r="A248" s="308">
        <v>2014199</v>
      </c>
      <c r="B248" s="425" t="s">
        <v>491</v>
      </c>
      <c r="C248" s="311"/>
      <c r="D248" s="311"/>
      <c r="E248" s="419">
        <f t="shared" si="9"/>
        <v>0</v>
      </c>
      <c r="F248" s="420" t="str">
        <f t="shared" si="10"/>
        <v>否</v>
      </c>
      <c r="G248" s="288" t="str">
        <f t="shared" si="11"/>
        <v>项</v>
      </c>
    </row>
    <row r="249" ht="18.75" spans="1:7">
      <c r="A249" s="316">
        <v>20199</v>
      </c>
      <c r="B249" s="421" t="s">
        <v>492</v>
      </c>
      <c r="C249" s="305">
        <f>SUM(C250:C251)</f>
        <v>29</v>
      </c>
      <c r="D249" s="305">
        <f>SUM(D250:D251)</f>
        <v>0</v>
      </c>
      <c r="E249" s="419">
        <f t="shared" si="9"/>
        <v>-1</v>
      </c>
      <c r="F249" s="420" t="str">
        <f t="shared" si="10"/>
        <v>是</v>
      </c>
      <c r="G249" s="288" t="str">
        <f t="shared" si="11"/>
        <v>款</v>
      </c>
    </row>
    <row r="250" ht="18.75" spans="1:7">
      <c r="A250" s="316">
        <v>2019901</v>
      </c>
      <c r="B250" s="422" t="s">
        <v>493</v>
      </c>
      <c r="C250" s="311"/>
      <c r="D250" s="311"/>
      <c r="E250" s="419">
        <f t="shared" si="9"/>
        <v>0</v>
      </c>
      <c r="F250" s="420" t="str">
        <f t="shared" si="10"/>
        <v>否</v>
      </c>
      <c r="G250" s="288" t="str">
        <f t="shared" si="11"/>
        <v>项</v>
      </c>
    </row>
    <row r="251" ht="18.75" spans="1:7">
      <c r="A251" s="316">
        <v>2019999</v>
      </c>
      <c r="B251" s="422" t="s">
        <v>492</v>
      </c>
      <c r="C251" s="311">
        <v>29</v>
      </c>
      <c r="D251" s="311"/>
      <c r="E251" s="419">
        <f t="shared" si="9"/>
        <v>-1</v>
      </c>
      <c r="F251" s="420" t="str">
        <f t="shared" si="10"/>
        <v>是</v>
      </c>
      <c r="G251" s="288" t="str">
        <f t="shared" si="11"/>
        <v>项</v>
      </c>
    </row>
    <row r="252" ht="18.75" spans="1:7">
      <c r="A252" s="317">
        <v>202</v>
      </c>
      <c r="B252" s="418" t="s">
        <v>72</v>
      </c>
      <c r="C252" s="300">
        <f>SUM(C253,C254)</f>
        <v>0</v>
      </c>
      <c r="D252" s="300">
        <f>SUM(D253,D254)</f>
        <v>0</v>
      </c>
      <c r="E252" s="419">
        <f t="shared" si="9"/>
        <v>0</v>
      </c>
      <c r="F252" s="420" t="str">
        <f t="shared" si="10"/>
        <v>是</v>
      </c>
      <c r="G252" s="288" t="str">
        <f t="shared" si="11"/>
        <v>类</v>
      </c>
    </row>
    <row r="253" ht="18.75" spans="1:7">
      <c r="A253" s="316">
        <v>20205</v>
      </c>
      <c r="B253" s="421" t="s">
        <v>494</v>
      </c>
      <c r="C253" s="311"/>
      <c r="D253" s="311"/>
      <c r="E253" s="419">
        <f t="shared" si="9"/>
        <v>0</v>
      </c>
      <c r="F253" s="420" t="str">
        <f t="shared" si="10"/>
        <v>否</v>
      </c>
      <c r="G253" s="288" t="str">
        <f t="shared" si="11"/>
        <v>款</v>
      </c>
    </row>
    <row r="254" ht="18.75" spans="1:7">
      <c r="A254" s="316">
        <v>20299</v>
      </c>
      <c r="B254" s="421" t="s">
        <v>495</v>
      </c>
      <c r="C254" s="311"/>
      <c r="D254" s="311"/>
      <c r="E254" s="419">
        <f t="shared" si="9"/>
        <v>0</v>
      </c>
      <c r="F254" s="420" t="str">
        <f t="shared" si="10"/>
        <v>否</v>
      </c>
      <c r="G254" s="288" t="str">
        <f t="shared" si="11"/>
        <v>款</v>
      </c>
    </row>
    <row r="255" ht="18.75" spans="1:7">
      <c r="A255" s="317">
        <v>203</v>
      </c>
      <c r="B255" s="418" t="s">
        <v>74</v>
      </c>
      <c r="C255" s="300">
        <f>SUM(C256,C260,C262,C264,C272)</f>
        <v>615</v>
      </c>
      <c r="D255" s="300">
        <f>SUM(D256,D260,D262,D264,D272)</f>
        <v>130</v>
      </c>
      <c r="E255" s="419">
        <f t="shared" si="9"/>
        <v>-0.789</v>
      </c>
      <c r="F255" s="420" t="str">
        <f t="shared" si="10"/>
        <v>是</v>
      </c>
      <c r="G255" s="288" t="str">
        <f t="shared" si="11"/>
        <v>类</v>
      </c>
    </row>
    <row r="256" ht="18.75" spans="1:7">
      <c r="A256" s="427">
        <v>20301</v>
      </c>
      <c r="B256" s="421" t="s">
        <v>496</v>
      </c>
      <c r="C256" s="305">
        <f>SUM(C257:C259)</f>
        <v>0</v>
      </c>
      <c r="D256" s="305">
        <f>SUM(D257:D259)</f>
        <v>0</v>
      </c>
      <c r="E256" s="419">
        <f t="shared" si="9"/>
        <v>0</v>
      </c>
      <c r="F256" s="420" t="str">
        <f t="shared" si="10"/>
        <v>否</v>
      </c>
      <c r="G256" s="288" t="str">
        <f t="shared" si="11"/>
        <v>款</v>
      </c>
    </row>
    <row r="257" ht="18.75" spans="1:7">
      <c r="A257" s="427">
        <v>2030101</v>
      </c>
      <c r="B257" s="422" t="s">
        <v>497</v>
      </c>
      <c r="C257" s="311"/>
      <c r="D257" s="311"/>
      <c r="E257" s="419">
        <f t="shared" si="9"/>
        <v>0</v>
      </c>
      <c r="F257" s="420" t="str">
        <f t="shared" si="10"/>
        <v>否</v>
      </c>
      <c r="G257" s="288" t="str">
        <f t="shared" si="11"/>
        <v>项</v>
      </c>
    </row>
    <row r="258" ht="18.75" spans="1:7">
      <c r="A258" s="427">
        <v>2030102</v>
      </c>
      <c r="B258" s="422" t="s">
        <v>498</v>
      </c>
      <c r="C258" s="311"/>
      <c r="D258" s="311"/>
      <c r="E258" s="419">
        <f t="shared" si="9"/>
        <v>0</v>
      </c>
      <c r="F258" s="420" t="str">
        <f t="shared" si="10"/>
        <v>否</v>
      </c>
      <c r="G258" s="288" t="str">
        <f t="shared" si="11"/>
        <v>项</v>
      </c>
    </row>
    <row r="259" ht="18.75" spans="1:7">
      <c r="A259" s="427">
        <v>2030199</v>
      </c>
      <c r="B259" s="422" t="s">
        <v>499</v>
      </c>
      <c r="C259" s="311"/>
      <c r="D259" s="311"/>
      <c r="E259" s="419">
        <f t="shared" si="9"/>
        <v>0</v>
      </c>
      <c r="F259" s="420" t="str">
        <f t="shared" si="10"/>
        <v>否</v>
      </c>
      <c r="G259" s="288" t="str">
        <f t="shared" si="11"/>
        <v>项</v>
      </c>
    </row>
    <row r="260" ht="18.75" spans="1:7">
      <c r="A260" s="427">
        <v>20304</v>
      </c>
      <c r="B260" s="421" t="s">
        <v>500</v>
      </c>
      <c r="C260" s="311">
        <f>C261</f>
        <v>0</v>
      </c>
      <c r="D260" s="311">
        <f>D261</f>
        <v>0</v>
      </c>
      <c r="E260" s="419">
        <f t="shared" ref="E260:E323" si="12">IF(C260&lt;0,"",IFERROR(D260/C260-1,0))</f>
        <v>0</v>
      </c>
      <c r="F260" s="420" t="str">
        <f t="shared" ref="F260:F323" si="13">IF(LEN(A260)=3,"是",IF(B260&lt;&gt;"",IF(SUM(C260:D260)&lt;&gt;0,"是","否"),"是"))</f>
        <v>否</v>
      </c>
      <c r="G260" s="288" t="str">
        <f t="shared" ref="G260:G323" si="14">IF(LEN(A260)=3,"类",IF(LEN(A260)=5,"款","项"))</f>
        <v>款</v>
      </c>
    </row>
    <row r="261" ht="18.75" spans="1:7">
      <c r="A261" s="427">
        <v>2030401</v>
      </c>
      <c r="B261" s="422" t="s">
        <v>500</v>
      </c>
      <c r="C261" s="311"/>
      <c r="D261" s="311"/>
      <c r="E261" s="419">
        <f t="shared" si="12"/>
        <v>0</v>
      </c>
      <c r="F261" s="420" t="str">
        <f t="shared" si="13"/>
        <v>否</v>
      </c>
      <c r="G261" s="288" t="str">
        <f t="shared" si="14"/>
        <v>项</v>
      </c>
    </row>
    <row r="262" ht="18.75" spans="1:7">
      <c r="A262" s="427">
        <v>20305</v>
      </c>
      <c r="B262" s="421" t="s">
        <v>501</v>
      </c>
      <c r="C262" s="305">
        <f>C263</f>
        <v>0</v>
      </c>
      <c r="D262" s="305">
        <f>D263</f>
        <v>0</v>
      </c>
      <c r="E262" s="419">
        <f t="shared" si="12"/>
        <v>0</v>
      </c>
      <c r="F262" s="420" t="str">
        <f t="shared" si="13"/>
        <v>否</v>
      </c>
      <c r="G262" s="288" t="str">
        <f t="shared" si="14"/>
        <v>款</v>
      </c>
    </row>
    <row r="263" ht="18.75" spans="1:7">
      <c r="A263" s="427">
        <v>2030501</v>
      </c>
      <c r="B263" s="422" t="s">
        <v>501</v>
      </c>
      <c r="C263" s="311"/>
      <c r="D263" s="311"/>
      <c r="E263" s="419">
        <f t="shared" si="12"/>
        <v>0</v>
      </c>
      <c r="F263" s="420" t="str">
        <f t="shared" si="13"/>
        <v>否</v>
      </c>
      <c r="G263" s="288" t="str">
        <f t="shared" si="14"/>
        <v>项</v>
      </c>
    </row>
    <row r="264" ht="18.75" spans="1:7">
      <c r="A264" s="316">
        <v>20306</v>
      </c>
      <c r="B264" s="421" t="s">
        <v>502</v>
      </c>
      <c r="C264" s="305">
        <f>SUM(C265:C271)</f>
        <v>614</v>
      </c>
      <c r="D264" s="305">
        <f>SUM(D265:D271)</f>
        <v>130</v>
      </c>
      <c r="E264" s="419">
        <f t="shared" si="12"/>
        <v>-0.788</v>
      </c>
      <c r="F264" s="420" t="str">
        <f t="shared" si="13"/>
        <v>是</v>
      </c>
      <c r="G264" s="288" t="str">
        <f t="shared" si="14"/>
        <v>款</v>
      </c>
    </row>
    <row r="265" ht="18.75" spans="1:7">
      <c r="A265" s="316">
        <v>2030601</v>
      </c>
      <c r="B265" s="422" t="s">
        <v>503</v>
      </c>
      <c r="C265" s="311">
        <v>95</v>
      </c>
      <c r="D265" s="311">
        <v>100</v>
      </c>
      <c r="E265" s="419">
        <f t="shared" si="12"/>
        <v>0.053</v>
      </c>
      <c r="F265" s="420" t="str">
        <f t="shared" si="13"/>
        <v>是</v>
      </c>
      <c r="G265" s="288" t="str">
        <f t="shared" si="14"/>
        <v>项</v>
      </c>
    </row>
    <row r="266" ht="18.75" spans="1:7">
      <c r="A266" s="316">
        <v>2030602</v>
      </c>
      <c r="B266" s="422" t="s">
        <v>504</v>
      </c>
      <c r="C266" s="311"/>
      <c r="D266" s="311"/>
      <c r="E266" s="419">
        <f t="shared" si="12"/>
        <v>0</v>
      </c>
      <c r="F266" s="420" t="str">
        <f t="shared" si="13"/>
        <v>否</v>
      </c>
      <c r="G266" s="288" t="str">
        <f t="shared" si="14"/>
        <v>项</v>
      </c>
    </row>
    <row r="267" ht="18.75" spans="1:7">
      <c r="A267" s="316">
        <v>2030603</v>
      </c>
      <c r="B267" s="422" t="s">
        <v>505</v>
      </c>
      <c r="C267" s="311">
        <v>282</v>
      </c>
      <c r="D267" s="311"/>
      <c r="E267" s="419">
        <f t="shared" si="12"/>
        <v>-1</v>
      </c>
      <c r="F267" s="420" t="str">
        <f t="shared" si="13"/>
        <v>是</v>
      </c>
      <c r="G267" s="288" t="str">
        <f t="shared" si="14"/>
        <v>项</v>
      </c>
    </row>
    <row r="268" ht="18.75" spans="1:7">
      <c r="A268" s="316">
        <v>2030604</v>
      </c>
      <c r="B268" s="422" t="s">
        <v>506</v>
      </c>
      <c r="C268" s="311"/>
      <c r="D268" s="311"/>
      <c r="E268" s="419">
        <f t="shared" si="12"/>
        <v>0</v>
      </c>
      <c r="F268" s="420" t="str">
        <f t="shared" si="13"/>
        <v>否</v>
      </c>
      <c r="G268" s="288" t="str">
        <f t="shared" si="14"/>
        <v>项</v>
      </c>
    </row>
    <row r="269" ht="18.75" spans="1:7">
      <c r="A269" s="316">
        <v>2030607</v>
      </c>
      <c r="B269" s="422" t="s">
        <v>507</v>
      </c>
      <c r="C269" s="311">
        <v>235</v>
      </c>
      <c r="D269" s="311">
        <v>30</v>
      </c>
      <c r="E269" s="419">
        <f t="shared" si="12"/>
        <v>-0.872</v>
      </c>
      <c r="F269" s="420" t="str">
        <f t="shared" si="13"/>
        <v>是</v>
      </c>
      <c r="G269" s="288" t="str">
        <f t="shared" si="14"/>
        <v>项</v>
      </c>
    </row>
    <row r="270" ht="18.75" spans="1:7">
      <c r="A270" s="316">
        <v>2030608</v>
      </c>
      <c r="B270" s="422" t="s">
        <v>508</v>
      </c>
      <c r="C270" s="311"/>
      <c r="D270" s="311"/>
      <c r="E270" s="419">
        <f t="shared" si="12"/>
        <v>0</v>
      </c>
      <c r="F270" s="420" t="str">
        <f t="shared" si="13"/>
        <v>否</v>
      </c>
      <c r="G270" s="288" t="str">
        <f t="shared" si="14"/>
        <v>项</v>
      </c>
    </row>
    <row r="271" ht="18.75" spans="1:7">
      <c r="A271" s="316">
        <v>2030699</v>
      </c>
      <c r="B271" s="422" t="s">
        <v>509</v>
      </c>
      <c r="C271" s="311">
        <v>2</v>
      </c>
      <c r="D271" s="311"/>
      <c r="E271" s="419">
        <f t="shared" si="12"/>
        <v>-1</v>
      </c>
      <c r="F271" s="420" t="str">
        <f t="shared" si="13"/>
        <v>是</v>
      </c>
      <c r="G271" s="288" t="str">
        <f t="shared" si="14"/>
        <v>项</v>
      </c>
    </row>
    <row r="272" ht="18.75" spans="1:7">
      <c r="A272" s="316">
        <v>20399</v>
      </c>
      <c r="B272" s="421" t="s">
        <v>510</v>
      </c>
      <c r="C272" s="305">
        <f>C273</f>
        <v>1</v>
      </c>
      <c r="D272" s="305">
        <f>D273</f>
        <v>0</v>
      </c>
      <c r="E272" s="419">
        <f t="shared" si="12"/>
        <v>-1</v>
      </c>
      <c r="F272" s="420" t="str">
        <f t="shared" si="13"/>
        <v>是</v>
      </c>
      <c r="G272" s="288" t="str">
        <f t="shared" si="14"/>
        <v>款</v>
      </c>
    </row>
    <row r="273" ht="18.75" spans="1:7">
      <c r="A273" s="427">
        <v>2039999</v>
      </c>
      <c r="B273" s="422" t="s">
        <v>510</v>
      </c>
      <c r="C273" s="311">
        <v>1</v>
      </c>
      <c r="D273" s="311"/>
      <c r="E273" s="419">
        <f t="shared" si="12"/>
        <v>-1</v>
      </c>
      <c r="F273" s="420" t="str">
        <f t="shared" si="13"/>
        <v>是</v>
      </c>
      <c r="G273" s="288" t="str">
        <f t="shared" si="14"/>
        <v>项</v>
      </c>
    </row>
    <row r="274" ht="18.75" spans="1:7">
      <c r="A274" s="317">
        <v>204</v>
      </c>
      <c r="B274" s="418" t="s">
        <v>76</v>
      </c>
      <c r="C274" s="300">
        <f>SUM(C275,C278,C289,C296,C304,C313,C327,C337,C347,C355,C361)</f>
        <v>8683</v>
      </c>
      <c r="D274" s="300">
        <f>SUM(D275,D278,D289,D296,D304,D313,D327,D337,D347,D355,D361)</f>
        <v>9489</v>
      </c>
      <c r="E274" s="419">
        <f t="shared" si="12"/>
        <v>0.093</v>
      </c>
      <c r="F274" s="420" t="str">
        <f t="shared" si="13"/>
        <v>是</v>
      </c>
      <c r="G274" s="288" t="str">
        <f t="shared" si="14"/>
        <v>类</v>
      </c>
    </row>
    <row r="275" ht="18.75" spans="1:7">
      <c r="A275" s="316">
        <v>20401</v>
      </c>
      <c r="B275" s="421" t="s">
        <v>511</v>
      </c>
      <c r="C275" s="305">
        <f>SUM(C276:C277)</f>
        <v>0</v>
      </c>
      <c r="D275" s="305">
        <f>SUM(D276:D277)</f>
        <v>0</v>
      </c>
      <c r="E275" s="419">
        <f t="shared" si="12"/>
        <v>0</v>
      </c>
      <c r="F275" s="420" t="str">
        <f t="shared" si="13"/>
        <v>否</v>
      </c>
      <c r="G275" s="288" t="str">
        <f t="shared" si="14"/>
        <v>款</v>
      </c>
    </row>
    <row r="276" ht="18.75" spans="1:7">
      <c r="A276" s="316">
        <v>2040101</v>
      </c>
      <c r="B276" s="422" t="s">
        <v>511</v>
      </c>
      <c r="C276" s="311"/>
      <c r="D276" s="311"/>
      <c r="E276" s="419">
        <f t="shared" si="12"/>
        <v>0</v>
      </c>
      <c r="F276" s="420" t="str">
        <f t="shared" si="13"/>
        <v>否</v>
      </c>
      <c r="G276" s="288" t="str">
        <f t="shared" si="14"/>
        <v>项</v>
      </c>
    </row>
    <row r="277" ht="18.75" spans="1:7">
      <c r="A277" s="316">
        <v>2040199</v>
      </c>
      <c r="B277" s="422" t="s">
        <v>512</v>
      </c>
      <c r="C277" s="311"/>
      <c r="D277" s="311"/>
      <c r="E277" s="419">
        <f t="shared" si="12"/>
        <v>0</v>
      </c>
      <c r="F277" s="420" t="str">
        <f t="shared" si="13"/>
        <v>否</v>
      </c>
      <c r="G277" s="288" t="str">
        <f t="shared" si="14"/>
        <v>项</v>
      </c>
    </row>
    <row r="278" ht="18.75" spans="1:7">
      <c r="A278" s="316">
        <v>20402</v>
      </c>
      <c r="B278" s="421" t="s">
        <v>513</v>
      </c>
      <c r="C278" s="305">
        <f>SUM(C279:C288)</f>
        <v>7733</v>
      </c>
      <c r="D278" s="305">
        <f>SUM(D279:D288)</f>
        <v>8596</v>
      </c>
      <c r="E278" s="419">
        <f t="shared" si="12"/>
        <v>0.112</v>
      </c>
      <c r="F278" s="420" t="str">
        <f t="shared" si="13"/>
        <v>是</v>
      </c>
      <c r="G278" s="288" t="str">
        <f t="shared" si="14"/>
        <v>款</v>
      </c>
    </row>
    <row r="279" ht="18.75" spans="1:7">
      <c r="A279" s="316">
        <v>2040201</v>
      </c>
      <c r="B279" s="422" t="s">
        <v>139</v>
      </c>
      <c r="C279" s="311">
        <v>6618</v>
      </c>
      <c r="D279" s="311">
        <v>7246</v>
      </c>
      <c r="E279" s="419">
        <f t="shared" si="12"/>
        <v>0.095</v>
      </c>
      <c r="F279" s="420" t="str">
        <f t="shared" si="13"/>
        <v>是</v>
      </c>
      <c r="G279" s="288" t="str">
        <f t="shared" si="14"/>
        <v>项</v>
      </c>
    </row>
    <row r="280" ht="18.75" spans="1:7">
      <c r="A280" s="316">
        <v>2040202</v>
      </c>
      <c r="B280" s="422" t="s">
        <v>141</v>
      </c>
      <c r="C280" s="311">
        <v>8</v>
      </c>
      <c r="D280" s="311">
        <v>45</v>
      </c>
      <c r="E280" s="419">
        <f t="shared" si="12"/>
        <v>4.625</v>
      </c>
      <c r="F280" s="420" t="str">
        <f t="shared" si="13"/>
        <v>是</v>
      </c>
      <c r="G280" s="288" t="str">
        <f t="shared" si="14"/>
        <v>项</v>
      </c>
    </row>
    <row r="281" ht="18.75" spans="1:7">
      <c r="A281" s="316">
        <v>2040203</v>
      </c>
      <c r="B281" s="422" t="s">
        <v>143</v>
      </c>
      <c r="C281" s="311"/>
      <c r="D281" s="311"/>
      <c r="E281" s="419">
        <f t="shared" si="12"/>
        <v>0</v>
      </c>
      <c r="F281" s="420" t="str">
        <f t="shared" si="13"/>
        <v>否</v>
      </c>
      <c r="G281" s="288" t="str">
        <f t="shared" si="14"/>
        <v>项</v>
      </c>
    </row>
    <row r="282" ht="18.75" spans="1:7">
      <c r="A282" s="316">
        <v>2040219</v>
      </c>
      <c r="B282" s="422" t="s">
        <v>238</v>
      </c>
      <c r="C282" s="311"/>
      <c r="D282" s="311"/>
      <c r="E282" s="419">
        <f t="shared" si="12"/>
        <v>0</v>
      </c>
      <c r="F282" s="420" t="str">
        <f t="shared" si="13"/>
        <v>否</v>
      </c>
      <c r="G282" s="288" t="str">
        <f t="shared" si="14"/>
        <v>项</v>
      </c>
    </row>
    <row r="283" ht="18.75" spans="1:7">
      <c r="A283" s="316">
        <v>2040220</v>
      </c>
      <c r="B283" s="422" t="s">
        <v>514</v>
      </c>
      <c r="C283" s="311">
        <v>681</v>
      </c>
      <c r="D283" s="311">
        <v>475</v>
      </c>
      <c r="E283" s="419">
        <f t="shared" si="12"/>
        <v>-0.302</v>
      </c>
      <c r="F283" s="420" t="str">
        <f t="shared" si="13"/>
        <v>是</v>
      </c>
      <c r="G283" s="288" t="str">
        <f t="shared" si="14"/>
        <v>项</v>
      </c>
    </row>
    <row r="284" ht="18.75" spans="1:7">
      <c r="A284" s="316">
        <v>2040221</v>
      </c>
      <c r="B284" s="422" t="s">
        <v>515</v>
      </c>
      <c r="C284" s="311"/>
      <c r="D284" s="311"/>
      <c r="E284" s="419">
        <f t="shared" si="12"/>
        <v>0</v>
      </c>
      <c r="F284" s="420" t="str">
        <f t="shared" si="13"/>
        <v>否</v>
      </c>
      <c r="G284" s="288" t="str">
        <f t="shared" si="14"/>
        <v>项</v>
      </c>
    </row>
    <row r="285" ht="18.75" spans="1:7">
      <c r="A285" s="316">
        <v>2040222</v>
      </c>
      <c r="B285" s="422" t="s">
        <v>516</v>
      </c>
      <c r="C285" s="311"/>
      <c r="D285" s="311"/>
      <c r="E285" s="419">
        <f t="shared" si="12"/>
        <v>0</v>
      </c>
      <c r="F285" s="420" t="str">
        <f t="shared" si="13"/>
        <v>否</v>
      </c>
      <c r="G285" s="288" t="str">
        <f t="shared" si="14"/>
        <v>项</v>
      </c>
    </row>
    <row r="286" ht="18.75" spans="1:7">
      <c r="A286" s="316">
        <v>2040223</v>
      </c>
      <c r="B286" s="422" t="s">
        <v>517</v>
      </c>
      <c r="C286" s="311"/>
      <c r="D286" s="311"/>
      <c r="E286" s="419">
        <f t="shared" si="12"/>
        <v>0</v>
      </c>
      <c r="F286" s="420" t="str">
        <f t="shared" si="13"/>
        <v>否</v>
      </c>
      <c r="G286" s="288" t="str">
        <f t="shared" si="14"/>
        <v>项</v>
      </c>
    </row>
    <row r="287" ht="18.75" spans="1:7">
      <c r="A287" s="316">
        <v>2040250</v>
      </c>
      <c r="B287" s="422" t="s">
        <v>157</v>
      </c>
      <c r="C287" s="311"/>
      <c r="D287" s="311"/>
      <c r="E287" s="419">
        <f t="shared" si="12"/>
        <v>0</v>
      </c>
      <c r="F287" s="420" t="str">
        <f t="shared" si="13"/>
        <v>否</v>
      </c>
      <c r="G287" s="288" t="str">
        <f t="shared" si="14"/>
        <v>项</v>
      </c>
    </row>
    <row r="288" ht="18.75" spans="1:7">
      <c r="A288" s="316">
        <v>2040299</v>
      </c>
      <c r="B288" s="422" t="s">
        <v>518</v>
      </c>
      <c r="C288" s="311">
        <v>426</v>
      </c>
      <c r="D288" s="311">
        <v>830</v>
      </c>
      <c r="E288" s="419">
        <f t="shared" si="12"/>
        <v>0.948</v>
      </c>
      <c r="F288" s="420" t="str">
        <f t="shared" si="13"/>
        <v>是</v>
      </c>
      <c r="G288" s="288" t="str">
        <f t="shared" si="14"/>
        <v>项</v>
      </c>
    </row>
    <row r="289" ht="18.75" spans="1:7">
      <c r="A289" s="316">
        <v>20403</v>
      </c>
      <c r="B289" s="421" t="s">
        <v>519</v>
      </c>
      <c r="C289" s="305">
        <f>SUM(C290:C295)</f>
        <v>0</v>
      </c>
      <c r="D289" s="305">
        <f>SUM(D290:D295)</f>
        <v>0</v>
      </c>
      <c r="E289" s="419">
        <f t="shared" si="12"/>
        <v>0</v>
      </c>
      <c r="F289" s="420" t="str">
        <f t="shared" si="13"/>
        <v>否</v>
      </c>
      <c r="G289" s="288" t="str">
        <f t="shared" si="14"/>
        <v>款</v>
      </c>
    </row>
    <row r="290" ht="18.75" spans="1:7">
      <c r="A290" s="316">
        <v>2040301</v>
      </c>
      <c r="B290" s="422" t="s">
        <v>139</v>
      </c>
      <c r="C290" s="311"/>
      <c r="D290" s="311"/>
      <c r="E290" s="419">
        <f t="shared" si="12"/>
        <v>0</v>
      </c>
      <c r="F290" s="420" t="str">
        <f t="shared" si="13"/>
        <v>否</v>
      </c>
      <c r="G290" s="288" t="str">
        <f t="shared" si="14"/>
        <v>项</v>
      </c>
    </row>
    <row r="291" ht="18.75" spans="1:7">
      <c r="A291" s="316">
        <v>2040302</v>
      </c>
      <c r="B291" s="422" t="s">
        <v>141</v>
      </c>
      <c r="C291" s="311"/>
      <c r="D291" s="311"/>
      <c r="E291" s="419">
        <f t="shared" si="12"/>
        <v>0</v>
      </c>
      <c r="F291" s="420" t="str">
        <f t="shared" si="13"/>
        <v>否</v>
      </c>
      <c r="G291" s="288" t="str">
        <f t="shared" si="14"/>
        <v>项</v>
      </c>
    </row>
    <row r="292" ht="18.75" spans="1:7">
      <c r="A292" s="316">
        <v>2040303</v>
      </c>
      <c r="B292" s="422" t="s">
        <v>143</v>
      </c>
      <c r="C292" s="311"/>
      <c r="D292" s="311"/>
      <c r="E292" s="419">
        <f t="shared" si="12"/>
        <v>0</v>
      </c>
      <c r="F292" s="420" t="str">
        <f t="shared" si="13"/>
        <v>否</v>
      </c>
      <c r="G292" s="288" t="str">
        <f t="shared" si="14"/>
        <v>项</v>
      </c>
    </row>
    <row r="293" ht="18.75" spans="1:7">
      <c r="A293" s="316">
        <v>2040304</v>
      </c>
      <c r="B293" s="422" t="s">
        <v>520</v>
      </c>
      <c r="C293" s="311"/>
      <c r="D293" s="311"/>
      <c r="E293" s="419">
        <f t="shared" si="12"/>
        <v>0</v>
      </c>
      <c r="F293" s="420" t="str">
        <f t="shared" si="13"/>
        <v>否</v>
      </c>
      <c r="G293" s="288" t="str">
        <f t="shared" si="14"/>
        <v>项</v>
      </c>
    </row>
    <row r="294" ht="18.75" spans="1:7">
      <c r="A294" s="316">
        <v>2040350</v>
      </c>
      <c r="B294" s="422" t="s">
        <v>157</v>
      </c>
      <c r="C294" s="311"/>
      <c r="D294" s="311"/>
      <c r="E294" s="419">
        <f t="shared" si="12"/>
        <v>0</v>
      </c>
      <c r="F294" s="420" t="str">
        <f t="shared" si="13"/>
        <v>否</v>
      </c>
      <c r="G294" s="288" t="str">
        <f t="shared" si="14"/>
        <v>项</v>
      </c>
    </row>
    <row r="295" ht="18.75" spans="1:7">
      <c r="A295" s="316">
        <v>2040399</v>
      </c>
      <c r="B295" s="422" t="s">
        <v>521</v>
      </c>
      <c r="C295" s="311"/>
      <c r="D295" s="311"/>
      <c r="E295" s="419">
        <f t="shared" si="12"/>
        <v>0</v>
      </c>
      <c r="F295" s="420" t="str">
        <f t="shared" si="13"/>
        <v>否</v>
      </c>
      <c r="G295" s="288" t="str">
        <f t="shared" si="14"/>
        <v>项</v>
      </c>
    </row>
    <row r="296" ht="18.75" spans="1:7">
      <c r="A296" s="316">
        <v>20404</v>
      </c>
      <c r="B296" s="421" t="s">
        <v>522</v>
      </c>
      <c r="C296" s="305">
        <f>SUM(C297:C303)</f>
        <v>1</v>
      </c>
      <c r="D296" s="305">
        <f>SUM(D297:D303)</f>
        <v>0</v>
      </c>
      <c r="E296" s="419">
        <f t="shared" si="12"/>
        <v>-1</v>
      </c>
      <c r="F296" s="420" t="str">
        <f t="shared" si="13"/>
        <v>是</v>
      </c>
      <c r="G296" s="288" t="str">
        <f t="shared" si="14"/>
        <v>款</v>
      </c>
    </row>
    <row r="297" ht="18.75" spans="1:7">
      <c r="A297" s="316">
        <v>2040401</v>
      </c>
      <c r="B297" s="422" t="s">
        <v>139</v>
      </c>
      <c r="C297" s="311"/>
      <c r="D297" s="311"/>
      <c r="E297" s="419">
        <f t="shared" si="12"/>
        <v>0</v>
      </c>
      <c r="F297" s="420" t="str">
        <f t="shared" si="13"/>
        <v>否</v>
      </c>
      <c r="G297" s="288" t="str">
        <f t="shared" si="14"/>
        <v>项</v>
      </c>
    </row>
    <row r="298" ht="18.75" spans="1:7">
      <c r="A298" s="316">
        <v>2040402</v>
      </c>
      <c r="B298" s="422" t="s">
        <v>141</v>
      </c>
      <c r="C298" s="311"/>
      <c r="D298" s="311"/>
      <c r="E298" s="419">
        <f t="shared" si="12"/>
        <v>0</v>
      </c>
      <c r="F298" s="420" t="str">
        <f t="shared" si="13"/>
        <v>否</v>
      </c>
      <c r="G298" s="288" t="str">
        <f t="shared" si="14"/>
        <v>项</v>
      </c>
    </row>
    <row r="299" ht="18.75" spans="1:7">
      <c r="A299" s="316">
        <v>2040403</v>
      </c>
      <c r="B299" s="422" t="s">
        <v>143</v>
      </c>
      <c r="C299" s="311"/>
      <c r="D299" s="311"/>
      <c r="E299" s="419">
        <f t="shared" si="12"/>
        <v>0</v>
      </c>
      <c r="F299" s="420" t="str">
        <f t="shared" si="13"/>
        <v>否</v>
      </c>
      <c r="G299" s="288" t="str">
        <f t="shared" si="14"/>
        <v>项</v>
      </c>
    </row>
    <row r="300" ht="18.75" spans="1:7">
      <c r="A300" s="316">
        <v>2040409</v>
      </c>
      <c r="B300" s="422" t="s">
        <v>523</v>
      </c>
      <c r="C300" s="311"/>
      <c r="D300" s="311"/>
      <c r="E300" s="419">
        <f t="shared" si="12"/>
        <v>0</v>
      </c>
      <c r="F300" s="420" t="str">
        <f t="shared" si="13"/>
        <v>否</v>
      </c>
      <c r="G300" s="288" t="str">
        <f t="shared" si="14"/>
        <v>项</v>
      </c>
    </row>
    <row r="301" ht="18.75" spans="1:7">
      <c r="A301" s="316">
        <v>2040410</v>
      </c>
      <c r="B301" s="422" t="s">
        <v>524</v>
      </c>
      <c r="C301" s="311"/>
      <c r="D301" s="311"/>
      <c r="E301" s="419">
        <f t="shared" si="12"/>
        <v>0</v>
      </c>
      <c r="F301" s="420" t="str">
        <f t="shared" si="13"/>
        <v>否</v>
      </c>
      <c r="G301" s="288" t="str">
        <f t="shared" si="14"/>
        <v>项</v>
      </c>
    </row>
    <row r="302" ht="18.75" spans="1:7">
      <c r="A302" s="316">
        <v>2040450</v>
      </c>
      <c r="B302" s="422" t="s">
        <v>157</v>
      </c>
      <c r="C302" s="311"/>
      <c r="D302" s="311"/>
      <c r="E302" s="419">
        <f t="shared" si="12"/>
        <v>0</v>
      </c>
      <c r="F302" s="420" t="str">
        <f t="shared" si="13"/>
        <v>否</v>
      </c>
      <c r="G302" s="288" t="str">
        <f t="shared" si="14"/>
        <v>项</v>
      </c>
    </row>
    <row r="303" ht="18.75" spans="1:7">
      <c r="A303" s="316">
        <v>2040499</v>
      </c>
      <c r="B303" s="422" t="s">
        <v>525</v>
      </c>
      <c r="C303" s="311">
        <v>1</v>
      </c>
      <c r="D303" s="311"/>
      <c r="E303" s="419">
        <f t="shared" si="12"/>
        <v>-1</v>
      </c>
      <c r="F303" s="420" t="str">
        <f t="shared" si="13"/>
        <v>是</v>
      </c>
      <c r="G303" s="288" t="str">
        <f t="shared" si="14"/>
        <v>项</v>
      </c>
    </row>
    <row r="304" ht="18.75" spans="1:7">
      <c r="A304" s="316">
        <v>20405</v>
      </c>
      <c r="B304" s="421" t="s">
        <v>526</v>
      </c>
      <c r="C304" s="305">
        <f>SUM(C305:C312)</f>
        <v>3</v>
      </c>
      <c r="D304" s="305">
        <f>SUM(D305:D312)</f>
        <v>0</v>
      </c>
      <c r="E304" s="419">
        <f t="shared" si="12"/>
        <v>-1</v>
      </c>
      <c r="F304" s="420" t="str">
        <f t="shared" si="13"/>
        <v>是</v>
      </c>
      <c r="G304" s="288" t="str">
        <f t="shared" si="14"/>
        <v>款</v>
      </c>
    </row>
    <row r="305" ht="18.75" spans="1:7">
      <c r="A305" s="316">
        <v>2040501</v>
      </c>
      <c r="B305" s="422" t="s">
        <v>139</v>
      </c>
      <c r="C305" s="311"/>
      <c r="D305" s="311"/>
      <c r="E305" s="419">
        <f t="shared" si="12"/>
        <v>0</v>
      </c>
      <c r="F305" s="420" t="str">
        <f t="shared" si="13"/>
        <v>否</v>
      </c>
      <c r="G305" s="288" t="str">
        <f t="shared" si="14"/>
        <v>项</v>
      </c>
    </row>
    <row r="306" ht="18.75" spans="1:7">
      <c r="A306" s="316">
        <v>2040502</v>
      </c>
      <c r="B306" s="422" t="s">
        <v>141</v>
      </c>
      <c r="C306" s="311"/>
      <c r="D306" s="311"/>
      <c r="E306" s="419">
        <f t="shared" si="12"/>
        <v>0</v>
      </c>
      <c r="F306" s="420" t="str">
        <f t="shared" si="13"/>
        <v>否</v>
      </c>
      <c r="G306" s="288" t="str">
        <f t="shared" si="14"/>
        <v>项</v>
      </c>
    </row>
    <row r="307" ht="18.75" spans="1:7">
      <c r="A307" s="316">
        <v>2040503</v>
      </c>
      <c r="B307" s="422" t="s">
        <v>143</v>
      </c>
      <c r="C307" s="311"/>
      <c r="D307" s="311"/>
      <c r="E307" s="419">
        <f t="shared" si="12"/>
        <v>0</v>
      </c>
      <c r="F307" s="420" t="str">
        <f t="shared" si="13"/>
        <v>否</v>
      </c>
      <c r="G307" s="288" t="str">
        <f t="shared" si="14"/>
        <v>项</v>
      </c>
    </row>
    <row r="308" ht="18.75" spans="1:7">
      <c r="A308" s="316">
        <v>2040504</v>
      </c>
      <c r="B308" s="422" t="s">
        <v>527</v>
      </c>
      <c r="C308" s="311"/>
      <c r="D308" s="311"/>
      <c r="E308" s="419">
        <f t="shared" si="12"/>
        <v>0</v>
      </c>
      <c r="F308" s="420" t="str">
        <f t="shared" si="13"/>
        <v>否</v>
      </c>
      <c r="G308" s="288" t="str">
        <f t="shared" si="14"/>
        <v>项</v>
      </c>
    </row>
    <row r="309" ht="18.75" spans="1:7">
      <c r="A309" s="316">
        <v>2040505</v>
      </c>
      <c r="B309" s="422" t="s">
        <v>528</v>
      </c>
      <c r="C309" s="311"/>
      <c r="D309" s="311"/>
      <c r="E309" s="419">
        <f t="shared" si="12"/>
        <v>0</v>
      </c>
      <c r="F309" s="420" t="str">
        <f t="shared" si="13"/>
        <v>否</v>
      </c>
      <c r="G309" s="288" t="str">
        <f t="shared" si="14"/>
        <v>项</v>
      </c>
    </row>
    <row r="310" ht="18.75" spans="1:7">
      <c r="A310" s="316">
        <v>2040506</v>
      </c>
      <c r="B310" s="422" t="s">
        <v>529</v>
      </c>
      <c r="C310" s="311"/>
      <c r="D310" s="311"/>
      <c r="E310" s="419">
        <f t="shared" si="12"/>
        <v>0</v>
      </c>
      <c r="F310" s="420" t="str">
        <f t="shared" si="13"/>
        <v>否</v>
      </c>
      <c r="G310" s="288" t="str">
        <f t="shared" si="14"/>
        <v>项</v>
      </c>
    </row>
    <row r="311" ht="18.75" spans="1:7">
      <c r="A311" s="316">
        <v>2040550</v>
      </c>
      <c r="B311" s="422" t="s">
        <v>157</v>
      </c>
      <c r="C311" s="311"/>
      <c r="D311" s="311"/>
      <c r="E311" s="419">
        <f t="shared" si="12"/>
        <v>0</v>
      </c>
      <c r="F311" s="420" t="str">
        <f t="shared" si="13"/>
        <v>否</v>
      </c>
      <c r="G311" s="288" t="str">
        <f t="shared" si="14"/>
        <v>项</v>
      </c>
    </row>
    <row r="312" ht="18.75" spans="1:7">
      <c r="A312" s="316">
        <v>2040599</v>
      </c>
      <c r="B312" s="422" t="s">
        <v>530</v>
      </c>
      <c r="C312" s="311">
        <v>3</v>
      </c>
      <c r="D312" s="311"/>
      <c r="E312" s="419">
        <f t="shared" si="12"/>
        <v>-1</v>
      </c>
      <c r="F312" s="420" t="str">
        <f t="shared" si="13"/>
        <v>是</v>
      </c>
      <c r="G312" s="288" t="str">
        <f t="shared" si="14"/>
        <v>项</v>
      </c>
    </row>
    <row r="313" ht="18.75" spans="1:7">
      <c r="A313" s="316">
        <v>20406</v>
      </c>
      <c r="B313" s="421" t="s">
        <v>531</v>
      </c>
      <c r="C313" s="305">
        <f>SUM(C314:C326)</f>
        <v>896</v>
      </c>
      <c r="D313" s="305">
        <f>SUM(D314:D326)</f>
        <v>793</v>
      </c>
      <c r="E313" s="419">
        <f t="shared" si="12"/>
        <v>-0.115</v>
      </c>
      <c r="F313" s="420" t="str">
        <f t="shared" si="13"/>
        <v>是</v>
      </c>
      <c r="G313" s="288" t="str">
        <f t="shared" si="14"/>
        <v>款</v>
      </c>
    </row>
    <row r="314" ht="18.75" spans="1:7">
      <c r="A314" s="316">
        <v>2040601</v>
      </c>
      <c r="B314" s="422" t="s">
        <v>139</v>
      </c>
      <c r="C314" s="311">
        <v>430</v>
      </c>
      <c r="D314" s="311">
        <v>431</v>
      </c>
      <c r="E314" s="419">
        <f t="shared" si="12"/>
        <v>0.002</v>
      </c>
      <c r="F314" s="420" t="str">
        <f t="shared" si="13"/>
        <v>是</v>
      </c>
      <c r="G314" s="288" t="str">
        <f t="shared" si="14"/>
        <v>项</v>
      </c>
    </row>
    <row r="315" ht="18.75" spans="1:7">
      <c r="A315" s="316">
        <v>2040602</v>
      </c>
      <c r="B315" s="422" t="s">
        <v>141</v>
      </c>
      <c r="C315" s="311"/>
      <c r="D315" s="311"/>
      <c r="E315" s="419">
        <f t="shared" si="12"/>
        <v>0</v>
      </c>
      <c r="F315" s="420" t="str">
        <f t="shared" si="13"/>
        <v>否</v>
      </c>
      <c r="G315" s="288" t="str">
        <f t="shared" si="14"/>
        <v>项</v>
      </c>
    </row>
    <row r="316" ht="18.75" spans="1:7">
      <c r="A316" s="316">
        <v>2040603</v>
      </c>
      <c r="B316" s="422" t="s">
        <v>143</v>
      </c>
      <c r="C316" s="311"/>
      <c r="D316" s="311"/>
      <c r="E316" s="419">
        <f t="shared" si="12"/>
        <v>0</v>
      </c>
      <c r="F316" s="420" t="str">
        <f t="shared" si="13"/>
        <v>否</v>
      </c>
      <c r="G316" s="288" t="str">
        <f t="shared" si="14"/>
        <v>项</v>
      </c>
    </row>
    <row r="317" ht="18.75" spans="1:7">
      <c r="A317" s="316">
        <v>2040604</v>
      </c>
      <c r="B317" s="422" t="s">
        <v>532</v>
      </c>
      <c r="C317" s="311">
        <v>77</v>
      </c>
      <c r="D317" s="311"/>
      <c r="E317" s="419">
        <f t="shared" si="12"/>
        <v>-1</v>
      </c>
      <c r="F317" s="420" t="str">
        <f t="shared" si="13"/>
        <v>是</v>
      </c>
      <c r="G317" s="288" t="str">
        <f t="shared" si="14"/>
        <v>项</v>
      </c>
    </row>
    <row r="318" ht="18.75" spans="1:7">
      <c r="A318" s="316">
        <v>2040605</v>
      </c>
      <c r="B318" s="422" t="s">
        <v>533</v>
      </c>
      <c r="C318" s="311">
        <v>9</v>
      </c>
      <c r="D318" s="311"/>
      <c r="E318" s="419">
        <f t="shared" si="12"/>
        <v>-1</v>
      </c>
      <c r="F318" s="420" t="str">
        <f t="shared" si="13"/>
        <v>是</v>
      </c>
      <c r="G318" s="288" t="str">
        <f t="shared" si="14"/>
        <v>项</v>
      </c>
    </row>
    <row r="319" ht="18.75" spans="1:7">
      <c r="A319" s="316">
        <v>2040606</v>
      </c>
      <c r="B319" s="422" t="s">
        <v>534</v>
      </c>
      <c r="C319" s="311"/>
      <c r="D319" s="311"/>
      <c r="E319" s="419">
        <f t="shared" si="12"/>
        <v>0</v>
      </c>
      <c r="F319" s="420" t="str">
        <f t="shared" si="13"/>
        <v>否</v>
      </c>
      <c r="G319" s="288" t="str">
        <f t="shared" si="14"/>
        <v>项</v>
      </c>
    </row>
    <row r="320" ht="18.75" spans="1:7">
      <c r="A320" s="316">
        <v>2040607</v>
      </c>
      <c r="B320" s="422" t="s">
        <v>535</v>
      </c>
      <c r="C320" s="311">
        <v>25</v>
      </c>
      <c r="D320" s="311"/>
      <c r="E320" s="419">
        <f t="shared" si="12"/>
        <v>-1</v>
      </c>
      <c r="F320" s="420" t="str">
        <f t="shared" si="13"/>
        <v>是</v>
      </c>
      <c r="G320" s="288" t="str">
        <f t="shared" si="14"/>
        <v>项</v>
      </c>
    </row>
    <row r="321" ht="18.75" spans="1:7">
      <c r="A321" s="316">
        <v>2040608</v>
      </c>
      <c r="B321" s="422" t="s">
        <v>536</v>
      </c>
      <c r="C321" s="311"/>
      <c r="D321" s="311"/>
      <c r="E321" s="419">
        <f t="shared" si="12"/>
        <v>0</v>
      </c>
      <c r="F321" s="420" t="str">
        <f t="shared" si="13"/>
        <v>否</v>
      </c>
      <c r="G321" s="288" t="str">
        <f t="shared" si="14"/>
        <v>项</v>
      </c>
    </row>
    <row r="322" ht="18.75" spans="1:7">
      <c r="A322" s="316">
        <v>2040610</v>
      </c>
      <c r="B322" s="422" t="s">
        <v>537</v>
      </c>
      <c r="C322" s="311">
        <v>10</v>
      </c>
      <c r="D322" s="311"/>
      <c r="E322" s="419">
        <f t="shared" si="12"/>
        <v>-1</v>
      </c>
      <c r="F322" s="420" t="str">
        <f t="shared" si="13"/>
        <v>是</v>
      </c>
      <c r="G322" s="288" t="str">
        <f t="shared" si="14"/>
        <v>项</v>
      </c>
    </row>
    <row r="323" ht="18.75" spans="1:7">
      <c r="A323" s="316">
        <v>2040612</v>
      </c>
      <c r="B323" s="422" t="s">
        <v>538</v>
      </c>
      <c r="C323" s="311">
        <v>47</v>
      </c>
      <c r="D323" s="311"/>
      <c r="E323" s="419">
        <f t="shared" si="12"/>
        <v>-1</v>
      </c>
      <c r="F323" s="420" t="str">
        <f t="shared" si="13"/>
        <v>是</v>
      </c>
      <c r="G323" s="288" t="str">
        <f t="shared" si="14"/>
        <v>项</v>
      </c>
    </row>
    <row r="324" ht="18.75" spans="1:7">
      <c r="A324" s="316">
        <v>2040613</v>
      </c>
      <c r="B324" s="422" t="s">
        <v>238</v>
      </c>
      <c r="C324" s="311"/>
      <c r="D324" s="311"/>
      <c r="E324" s="419">
        <f t="shared" ref="E324:E387" si="15">IF(C324&lt;0,"",IFERROR(D324/C324-1,0))</f>
        <v>0</v>
      </c>
      <c r="F324" s="420" t="str">
        <f t="shared" ref="F324:F387" si="16">IF(LEN(A324)=3,"是",IF(B324&lt;&gt;"",IF(SUM(C324:D324)&lt;&gt;0,"是","否"),"是"))</f>
        <v>否</v>
      </c>
      <c r="G324" s="288" t="str">
        <f t="shared" ref="G324:G387" si="17">IF(LEN(A324)=3,"类",IF(LEN(A324)=5,"款","项"))</f>
        <v>项</v>
      </c>
    </row>
    <row r="325" ht="18.75" spans="1:7">
      <c r="A325" s="316">
        <v>2040650</v>
      </c>
      <c r="B325" s="422" t="s">
        <v>157</v>
      </c>
      <c r="C325" s="311">
        <v>298</v>
      </c>
      <c r="D325" s="311">
        <v>332</v>
      </c>
      <c r="E325" s="419">
        <f t="shared" si="15"/>
        <v>0.114</v>
      </c>
      <c r="F325" s="420" t="str">
        <f t="shared" si="16"/>
        <v>是</v>
      </c>
      <c r="G325" s="288" t="str">
        <f t="shared" si="17"/>
        <v>项</v>
      </c>
    </row>
    <row r="326" ht="18.75" spans="1:7">
      <c r="A326" s="316">
        <v>2040699</v>
      </c>
      <c r="B326" s="422" t="s">
        <v>539</v>
      </c>
      <c r="C326" s="311"/>
      <c r="D326" s="311">
        <v>30</v>
      </c>
      <c r="E326" s="419">
        <f t="shared" si="15"/>
        <v>0</v>
      </c>
      <c r="F326" s="420" t="str">
        <f t="shared" si="16"/>
        <v>是</v>
      </c>
      <c r="G326" s="288" t="str">
        <f t="shared" si="17"/>
        <v>项</v>
      </c>
    </row>
    <row r="327" ht="18.75" spans="1:7">
      <c r="A327" s="316">
        <v>20407</v>
      </c>
      <c r="B327" s="421" t="s">
        <v>540</v>
      </c>
      <c r="C327" s="305">
        <f>SUM(C328:C336)</f>
        <v>0</v>
      </c>
      <c r="D327" s="305">
        <f>SUM(D328:D336)</f>
        <v>0</v>
      </c>
      <c r="E327" s="419">
        <f t="shared" si="15"/>
        <v>0</v>
      </c>
      <c r="F327" s="420" t="str">
        <f t="shared" si="16"/>
        <v>否</v>
      </c>
      <c r="G327" s="288" t="str">
        <f t="shared" si="17"/>
        <v>款</v>
      </c>
    </row>
    <row r="328" ht="18.75" spans="1:7">
      <c r="A328" s="316">
        <v>2040701</v>
      </c>
      <c r="B328" s="422" t="s">
        <v>139</v>
      </c>
      <c r="C328" s="311"/>
      <c r="D328" s="311"/>
      <c r="E328" s="419">
        <f t="shared" si="15"/>
        <v>0</v>
      </c>
      <c r="F328" s="420" t="str">
        <f t="shared" si="16"/>
        <v>否</v>
      </c>
      <c r="G328" s="288" t="str">
        <f t="shared" si="17"/>
        <v>项</v>
      </c>
    </row>
    <row r="329" ht="18.75" spans="1:7">
      <c r="A329" s="316">
        <v>2040702</v>
      </c>
      <c r="B329" s="422" t="s">
        <v>141</v>
      </c>
      <c r="C329" s="311"/>
      <c r="D329" s="311"/>
      <c r="E329" s="419">
        <f t="shared" si="15"/>
        <v>0</v>
      </c>
      <c r="F329" s="420" t="str">
        <f t="shared" si="16"/>
        <v>否</v>
      </c>
      <c r="G329" s="288" t="str">
        <f t="shared" si="17"/>
        <v>项</v>
      </c>
    </row>
    <row r="330" ht="18.75" spans="1:7">
      <c r="A330" s="316">
        <v>2040703</v>
      </c>
      <c r="B330" s="422" t="s">
        <v>143</v>
      </c>
      <c r="C330" s="311"/>
      <c r="D330" s="311"/>
      <c r="E330" s="419">
        <f t="shared" si="15"/>
        <v>0</v>
      </c>
      <c r="F330" s="420" t="str">
        <f t="shared" si="16"/>
        <v>否</v>
      </c>
      <c r="G330" s="288" t="str">
        <f t="shared" si="17"/>
        <v>项</v>
      </c>
    </row>
    <row r="331" ht="18.75" spans="1:7">
      <c r="A331" s="316">
        <v>2040704</v>
      </c>
      <c r="B331" s="422" t="s">
        <v>541</v>
      </c>
      <c r="C331" s="311"/>
      <c r="D331" s="311"/>
      <c r="E331" s="419">
        <f t="shared" si="15"/>
        <v>0</v>
      </c>
      <c r="F331" s="420" t="str">
        <f t="shared" si="16"/>
        <v>否</v>
      </c>
      <c r="G331" s="288" t="str">
        <f t="shared" si="17"/>
        <v>项</v>
      </c>
    </row>
    <row r="332" ht="18.75" spans="1:7">
      <c r="A332" s="316">
        <v>2040705</v>
      </c>
      <c r="B332" s="422" t="s">
        <v>542</v>
      </c>
      <c r="C332" s="311"/>
      <c r="D332" s="311"/>
      <c r="E332" s="419">
        <f t="shared" si="15"/>
        <v>0</v>
      </c>
      <c r="F332" s="420" t="str">
        <f t="shared" si="16"/>
        <v>否</v>
      </c>
      <c r="G332" s="288" t="str">
        <f t="shared" si="17"/>
        <v>项</v>
      </c>
    </row>
    <row r="333" ht="18.75" spans="1:7">
      <c r="A333" s="316">
        <v>2040706</v>
      </c>
      <c r="B333" s="422" t="s">
        <v>543</v>
      </c>
      <c r="C333" s="311"/>
      <c r="D333" s="311"/>
      <c r="E333" s="419">
        <f t="shared" si="15"/>
        <v>0</v>
      </c>
      <c r="F333" s="420" t="str">
        <f t="shared" si="16"/>
        <v>否</v>
      </c>
      <c r="G333" s="288" t="str">
        <f t="shared" si="17"/>
        <v>项</v>
      </c>
    </row>
    <row r="334" ht="18.75" spans="1:7">
      <c r="A334" s="316">
        <v>2040707</v>
      </c>
      <c r="B334" s="422" t="s">
        <v>238</v>
      </c>
      <c r="C334" s="311"/>
      <c r="D334" s="311"/>
      <c r="E334" s="419">
        <f t="shared" si="15"/>
        <v>0</v>
      </c>
      <c r="F334" s="420" t="str">
        <f t="shared" si="16"/>
        <v>否</v>
      </c>
      <c r="G334" s="288" t="str">
        <f t="shared" si="17"/>
        <v>项</v>
      </c>
    </row>
    <row r="335" ht="18.75" spans="1:7">
      <c r="A335" s="316">
        <v>2040750</v>
      </c>
      <c r="B335" s="422" t="s">
        <v>157</v>
      </c>
      <c r="C335" s="311"/>
      <c r="D335" s="311"/>
      <c r="E335" s="419">
        <f t="shared" si="15"/>
        <v>0</v>
      </c>
      <c r="F335" s="420" t="str">
        <f t="shared" si="16"/>
        <v>否</v>
      </c>
      <c r="G335" s="288" t="str">
        <f t="shared" si="17"/>
        <v>项</v>
      </c>
    </row>
    <row r="336" ht="18.75" spans="1:7">
      <c r="A336" s="316">
        <v>2040799</v>
      </c>
      <c r="B336" s="422" t="s">
        <v>544</v>
      </c>
      <c r="C336" s="311"/>
      <c r="D336" s="311"/>
      <c r="E336" s="419">
        <f t="shared" si="15"/>
        <v>0</v>
      </c>
      <c r="F336" s="420" t="str">
        <f t="shared" si="16"/>
        <v>否</v>
      </c>
      <c r="G336" s="288" t="str">
        <f t="shared" si="17"/>
        <v>项</v>
      </c>
    </row>
    <row r="337" ht="18.75" spans="1:7">
      <c r="A337" s="316">
        <v>20408</v>
      </c>
      <c r="B337" s="421" t="s">
        <v>545</v>
      </c>
      <c r="C337" s="305">
        <f>SUM(C338:C346)</f>
        <v>0</v>
      </c>
      <c r="D337" s="305">
        <f>SUM(D338:D346)</f>
        <v>0</v>
      </c>
      <c r="E337" s="419">
        <f t="shared" si="15"/>
        <v>0</v>
      </c>
      <c r="F337" s="420" t="str">
        <f t="shared" si="16"/>
        <v>否</v>
      </c>
      <c r="G337" s="288" t="str">
        <f t="shared" si="17"/>
        <v>款</v>
      </c>
    </row>
    <row r="338" ht="18.75" spans="1:7">
      <c r="A338" s="316">
        <v>2040801</v>
      </c>
      <c r="B338" s="422" t="s">
        <v>139</v>
      </c>
      <c r="C338" s="311"/>
      <c r="D338" s="311"/>
      <c r="E338" s="419">
        <f t="shared" si="15"/>
        <v>0</v>
      </c>
      <c r="F338" s="420" t="str">
        <f t="shared" si="16"/>
        <v>否</v>
      </c>
      <c r="G338" s="288" t="str">
        <f t="shared" si="17"/>
        <v>项</v>
      </c>
    </row>
    <row r="339" ht="18.75" spans="1:7">
      <c r="A339" s="316">
        <v>2040802</v>
      </c>
      <c r="B339" s="422" t="s">
        <v>141</v>
      </c>
      <c r="C339" s="311"/>
      <c r="D339" s="311"/>
      <c r="E339" s="419">
        <f t="shared" si="15"/>
        <v>0</v>
      </c>
      <c r="F339" s="420" t="str">
        <f t="shared" si="16"/>
        <v>否</v>
      </c>
      <c r="G339" s="288" t="str">
        <f t="shared" si="17"/>
        <v>项</v>
      </c>
    </row>
    <row r="340" ht="18.75" spans="1:7">
      <c r="A340" s="316">
        <v>2040803</v>
      </c>
      <c r="B340" s="422" t="s">
        <v>143</v>
      </c>
      <c r="C340" s="311"/>
      <c r="D340" s="311"/>
      <c r="E340" s="419">
        <f t="shared" si="15"/>
        <v>0</v>
      </c>
      <c r="F340" s="420" t="str">
        <f t="shared" si="16"/>
        <v>否</v>
      </c>
      <c r="G340" s="288" t="str">
        <f t="shared" si="17"/>
        <v>项</v>
      </c>
    </row>
    <row r="341" ht="18.75" spans="1:7">
      <c r="A341" s="316">
        <v>2040804</v>
      </c>
      <c r="B341" s="422" t="s">
        <v>546</v>
      </c>
      <c r="C341" s="311"/>
      <c r="D341" s="311"/>
      <c r="E341" s="419">
        <f t="shared" si="15"/>
        <v>0</v>
      </c>
      <c r="F341" s="420" t="str">
        <f t="shared" si="16"/>
        <v>否</v>
      </c>
      <c r="G341" s="288" t="str">
        <f t="shared" si="17"/>
        <v>项</v>
      </c>
    </row>
    <row r="342" ht="18.75" spans="1:7">
      <c r="A342" s="316">
        <v>2040805</v>
      </c>
      <c r="B342" s="422" t="s">
        <v>547</v>
      </c>
      <c r="C342" s="311"/>
      <c r="D342" s="311"/>
      <c r="E342" s="419">
        <f t="shared" si="15"/>
        <v>0</v>
      </c>
      <c r="F342" s="420" t="str">
        <f t="shared" si="16"/>
        <v>否</v>
      </c>
      <c r="G342" s="288" t="str">
        <f t="shared" si="17"/>
        <v>项</v>
      </c>
    </row>
    <row r="343" ht="18.75" spans="1:7">
      <c r="A343" s="316">
        <v>2040806</v>
      </c>
      <c r="B343" s="422" t="s">
        <v>548</v>
      </c>
      <c r="C343" s="311"/>
      <c r="D343" s="311"/>
      <c r="E343" s="419">
        <f t="shared" si="15"/>
        <v>0</v>
      </c>
      <c r="F343" s="420" t="str">
        <f t="shared" si="16"/>
        <v>否</v>
      </c>
      <c r="G343" s="288" t="str">
        <f t="shared" si="17"/>
        <v>项</v>
      </c>
    </row>
    <row r="344" ht="18.75" spans="1:7">
      <c r="A344" s="316">
        <v>2040807</v>
      </c>
      <c r="B344" s="422" t="s">
        <v>238</v>
      </c>
      <c r="C344" s="311"/>
      <c r="D344" s="311"/>
      <c r="E344" s="419">
        <f t="shared" si="15"/>
        <v>0</v>
      </c>
      <c r="F344" s="420" t="str">
        <f t="shared" si="16"/>
        <v>否</v>
      </c>
      <c r="G344" s="288" t="str">
        <f t="shared" si="17"/>
        <v>项</v>
      </c>
    </row>
    <row r="345" ht="18.75" spans="1:7">
      <c r="A345" s="316">
        <v>2040850</v>
      </c>
      <c r="B345" s="422" t="s">
        <v>157</v>
      </c>
      <c r="C345" s="311"/>
      <c r="D345" s="311"/>
      <c r="E345" s="419">
        <f t="shared" si="15"/>
        <v>0</v>
      </c>
      <c r="F345" s="420" t="str">
        <f t="shared" si="16"/>
        <v>否</v>
      </c>
      <c r="G345" s="288" t="str">
        <f t="shared" si="17"/>
        <v>项</v>
      </c>
    </row>
    <row r="346" ht="18.75" spans="1:7">
      <c r="A346" s="316">
        <v>2040899</v>
      </c>
      <c r="B346" s="422" t="s">
        <v>549</v>
      </c>
      <c r="C346" s="311"/>
      <c r="D346" s="311"/>
      <c r="E346" s="419">
        <f t="shared" si="15"/>
        <v>0</v>
      </c>
      <c r="F346" s="420" t="str">
        <f t="shared" si="16"/>
        <v>否</v>
      </c>
      <c r="G346" s="288" t="str">
        <f t="shared" si="17"/>
        <v>项</v>
      </c>
    </row>
    <row r="347" ht="18.75" spans="1:7">
      <c r="A347" s="316">
        <v>20409</v>
      </c>
      <c r="B347" s="421" t="s">
        <v>550</v>
      </c>
      <c r="C347" s="305">
        <f>SUM(C348:C354)</f>
        <v>0</v>
      </c>
      <c r="D347" s="305">
        <f>SUM(D348:D354)</f>
        <v>0</v>
      </c>
      <c r="E347" s="419">
        <f t="shared" si="15"/>
        <v>0</v>
      </c>
      <c r="F347" s="420" t="str">
        <f t="shared" si="16"/>
        <v>否</v>
      </c>
      <c r="G347" s="288" t="str">
        <f t="shared" si="17"/>
        <v>款</v>
      </c>
    </row>
    <row r="348" ht="18.75" spans="1:7">
      <c r="A348" s="316">
        <v>2040901</v>
      </c>
      <c r="B348" s="422" t="s">
        <v>139</v>
      </c>
      <c r="C348" s="311"/>
      <c r="D348" s="311"/>
      <c r="E348" s="419">
        <f t="shared" si="15"/>
        <v>0</v>
      </c>
      <c r="F348" s="420" t="str">
        <f t="shared" si="16"/>
        <v>否</v>
      </c>
      <c r="G348" s="288" t="str">
        <f t="shared" si="17"/>
        <v>项</v>
      </c>
    </row>
    <row r="349" ht="18.75" spans="1:7">
      <c r="A349" s="316">
        <v>2040902</v>
      </c>
      <c r="B349" s="422" t="s">
        <v>141</v>
      </c>
      <c r="C349" s="311"/>
      <c r="D349" s="311"/>
      <c r="E349" s="419">
        <f t="shared" si="15"/>
        <v>0</v>
      </c>
      <c r="F349" s="420" t="str">
        <f t="shared" si="16"/>
        <v>否</v>
      </c>
      <c r="G349" s="288" t="str">
        <f t="shared" si="17"/>
        <v>项</v>
      </c>
    </row>
    <row r="350" ht="18.75" spans="1:7">
      <c r="A350" s="316">
        <v>2040903</v>
      </c>
      <c r="B350" s="422" t="s">
        <v>143</v>
      </c>
      <c r="C350" s="311"/>
      <c r="D350" s="311"/>
      <c r="E350" s="419">
        <f t="shared" si="15"/>
        <v>0</v>
      </c>
      <c r="F350" s="420" t="str">
        <f t="shared" si="16"/>
        <v>否</v>
      </c>
      <c r="G350" s="288" t="str">
        <f t="shared" si="17"/>
        <v>项</v>
      </c>
    </row>
    <row r="351" ht="18.75" spans="1:7">
      <c r="A351" s="316">
        <v>2040904</v>
      </c>
      <c r="B351" s="422" t="s">
        <v>551</v>
      </c>
      <c r="C351" s="311"/>
      <c r="D351" s="311"/>
      <c r="E351" s="419">
        <f t="shared" si="15"/>
        <v>0</v>
      </c>
      <c r="F351" s="420" t="str">
        <f t="shared" si="16"/>
        <v>否</v>
      </c>
      <c r="G351" s="288" t="str">
        <f t="shared" si="17"/>
        <v>项</v>
      </c>
    </row>
    <row r="352" ht="18.75" spans="1:7">
      <c r="A352" s="316">
        <v>2040905</v>
      </c>
      <c r="B352" s="422" t="s">
        <v>552</v>
      </c>
      <c r="C352" s="311"/>
      <c r="D352" s="311"/>
      <c r="E352" s="419">
        <f t="shared" si="15"/>
        <v>0</v>
      </c>
      <c r="F352" s="420" t="str">
        <f t="shared" si="16"/>
        <v>否</v>
      </c>
      <c r="G352" s="288" t="str">
        <f t="shared" si="17"/>
        <v>项</v>
      </c>
    </row>
    <row r="353" ht="18.75" spans="1:7">
      <c r="A353" s="316">
        <v>2040950</v>
      </c>
      <c r="B353" s="422" t="s">
        <v>157</v>
      </c>
      <c r="C353" s="311"/>
      <c r="D353" s="311"/>
      <c r="E353" s="419">
        <f t="shared" si="15"/>
        <v>0</v>
      </c>
      <c r="F353" s="420" t="str">
        <f t="shared" si="16"/>
        <v>否</v>
      </c>
      <c r="G353" s="288" t="str">
        <f t="shared" si="17"/>
        <v>项</v>
      </c>
    </row>
    <row r="354" ht="18.75" spans="1:7">
      <c r="A354" s="316">
        <v>2040999</v>
      </c>
      <c r="B354" s="422" t="s">
        <v>553</v>
      </c>
      <c r="C354" s="311"/>
      <c r="D354" s="311"/>
      <c r="E354" s="419">
        <f t="shared" si="15"/>
        <v>0</v>
      </c>
      <c r="F354" s="420" t="str">
        <f t="shared" si="16"/>
        <v>否</v>
      </c>
      <c r="G354" s="288" t="str">
        <f t="shared" si="17"/>
        <v>项</v>
      </c>
    </row>
    <row r="355" ht="18.75" spans="1:7">
      <c r="A355" s="316">
        <v>20410</v>
      </c>
      <c r="B355" s="421" t="s">
        <v>554</v>
      </c>
      <c r="C355" s="305">
        <f>SUM(C356:C360)</f>
        <v>0</v>
      </c>
      <c r="D355" s="305">
        <f>SUM(D356:D360)</f>
        <v>0</v>
      </c>
      <c r="E355" s="419">
        <f t="shared" si="15"/>
        <v>0</v>
      </c>
      <c r="F355" s="420" t="str">
        <f t="shared" si="16"/>
        <v>否</v>
      </c>
      <c r="G355" s="288" t="str">
        <f t="shared" si="17"/>
        <v>款</v>
      </c>
    </row>
    <row r="356" ht="18.75" spans="1:7">
      <c r="A356" s="316">
        <v>2041001</v>
      </c>
      <c r="B356" s="422" t="s">
        <v>139</v>
      </c>
      <c r="C356" s="311"/>
      <c r="D356" s="311"/>
      <c r="E356" s="419">
        <f t="shared" si="15"/>
        <v>0</v>
      </c>
      <c r="F356" s="420" t="str">
        <f t="shared" si="16"/>
        <v>否</v>
      </c>
      <c r="G356" s="288" t="str">
        <f t="shared" si="17"/>
        <v>项</v>
      </c>
    </row>
    <row r="357" ht="18.75" spans="1:7">
      <c r="A357" s="316">
        <v>2041002</v>
      </c>
      <c r="B357" s="422" t="s">
        <v>141</v>
      </c>
      <c r="C357" s="311"/>
      <c r="D357" s="311"/>
      <c r="E357" s="419">
        <f t="shared" si="15"/>
        <v>0</v>
      </c>
      <c r="F357" s="420" t="str">
        <f t="shared" si="16"/>
        <v>否</v>
      </c>
      <c r="G357" s="288" t="str">
        <f t="shared" si="17"/>
        <v>项</v>
      </c>
    </row>
    <row r="358" ht="18.75" spans="1:7">
      <c r="A358" s="316">
        <v>2041006</v>
      </c>
      <c r="B358" s="422" t="s">
        <v>238</v>
      </c>
      <c r="C358" s="311"/>
      <c r="D358" s="311"/>
      <c r="E358" s="419">
        <f t="shared" si="15"/>
        <v>0</v>
      </c>
      <c r="F358" s="420" t="str">
        <f t="shared" si="16"/>
        <v>否</v>
      </c>
      <c r="G358" s="288" t="str">
        <f t="shared" si="17"/>
        <v>项</v>
      </c>
    </row>
    <row r="359" ht="18.75" spans="1:7">
      <c r="A359" s="316">
        <v>2041007</v>
      </c>
      <c r="B359" s="422" t="s">
        <v>555</v>
      </c>
      <c r="C359" s="311"/>
      <c r="D359" s="311"/>
      <c r="E359" s="419">
        <f t="shared" si="15"/>
        <v>0</v>
      </c>
      <c r="F359" s="420" t="str">
        <f t="shared" si="16"/>
        <v>否</v>
      </c>
      <c r="G359" s="288" t="str">
        <f t="shared" si="17"/>
        <v>项</v>
      </c>
    </row>
    <row r="360" ht="18.75" spans="1:7">
      <c r="A360" s="316">
        <v>2041099</v>
      </c>
      <c r="B360" s="422" t="s">
        <v>556</v>
      </c>
      <c r="C360" s="311"/>
      <c r="D360" s="311"/>
      <c r="E360" s="419">
        <f t="shared" si="15"/>
        <v>0</v>
      </c>
      <c r="F360" s="420" t="str">
        <f t="shared" si="16"/>
        <v>否</v>
      </c>
      <c r="G360" s="288" t="str">
        <f t="shared" si="17"/>
        <v>项</v>
      </c>
    </row>
    <row r="361" ht="18.75" spans="1:7">
      <c r="A361" s="316">
        <v>20499</v>
      </c>
      <c r="B361" s="421" t="s">
        <v>557</v>
      </c>
      <c r="C361" s="305">
        <f>SUM(C362:C363)</f>
        <v>50</v>
      </c>
      <c r="D361" s="305">
        <f>SUM(D362:D363)</f>
        <v>100</v>
      </c>
      <c r="E361" s="419">
        <f t="shared" si="15"/>
        <v>1</v>
      </c>
      <c r="F361" s="420" t="str">
        <f t="shared" si="16"/>
        <v>是</v>
      </c>
      <c r="G361" s="288" t="str">
        <f t="shared" si="17"/>
        <v>款</v>
      </c>
    </row>
    <row r="362" ht="18.75" spans="1:7">
      <c r="A362" s="308">
        <v>2049902</v>
      </c>
      <c r="B362" s="422" t="s">
        <v>558</v>
      </c>
      <c r="C362" s="311"/>
      <c r="D362" s="311"/>
      <c r="E362" s="419">
        <f t="shared" si="15"/>
        <v>0</v>
      </c>
      <c r="F362" s="420" t="str">
        <f t="shared" si="16"/>
        <v>否</v>
      </c>
      <c r="G362" s="288" t="str">
        <f t="shared" si="17"/>
        <v>项</v>
      </c>
    </row>
    <row r="363" ht="18.75" spans="1:7">
      <c r="A363" s="427">
        <v>2049999</v>
      </c>
      <c r="B363" s="422" t="s">
        <v>557</v>
      </c>
      <c r="C363" s="311">
        <v>50</v>
      </c>
      <c r="D363" s="311">
        <v>100</v>
      </c>
      <c r="E363" s="419">
        <f t="shared" si="15"/>
        <v>1</v>
      </c>
      <c r="F363" s="420" t="str">
        <f t="shared" si="16"/>
        <v>是</v>
      </c>
      <c r="G363" s="288" t="str">
        <f t="shared" si="17"/>
        <v>项</v>
      </c>
    </row>
    <row r="364" ht="18.75" spans="1:7">
      <c r="A364" s="317">
        <v>205</v>
      </c>
      <c r="B364" s="418" t="s">
        <v>78</v>
      </c>
      <c r="C364" s="300">
        <f>SUM(C365,C370,C377,C383,C389,C393,C397,C401,C407,C414)</f>
        <v>60692</v>
      </c>
      <c r="D364" s="300">
        <f>SUM(D365,D370,D377,D383,D389,D393,D397,D401,D407,D414)</f>
        <v>66196</v>
      </c>
      <c r="E364" s="419">
        <f t="shared" si="15"/>
        <v>0.091</v>
      </c>
      <c r="F364" s="420" t="str">
        <f t="shared" si="16"/>
        <v>是</v>
      </c>
      <c r="G364" s="288" t="str">
        <f t="shared" si="17"/>
        <v>类</v>
      </c>
    </row>
    <row r="365" ht="18.75" spans="1:7">
      <c r="A365" s="316">
        <v>20501</v>
      </c>
      <c r="B365" s="421" t="s">
        <v>559</v>
      </c>
      <c r="C365" s="305">
        <f>SUM(C366:C369)</f>
        <v>812</v>
      </c>
      <c r="D365" s="305">
        <f>SUM(D366:D369)</f>
        <v>897</v>
      </c>
      <c r="E365" s="419">
        <f t="shared" si="15"/>
        <v>0.105</v>
      </c>
      <c r="F365" s="420" t="str">
        <f t="shared" si="16"/>
        <v>是</v>
      </c>
      <c r="G365" s="288" t="str">
        <f t="shared" si="17"/>
        <v>款</v>
      </c>
    </row>
    <row r="366" ht="18.75" spans="1:7">
      <c r="A366" s="316">
        <v>2050101</v>
      </c>
      <c r="B366" s="422" t="s">
        <v>139</v>
      </c>
      <c r="C366" s="311">
        <v>240</v>
      </c>
      <c r="D366" s="311">
        <v>245</v>
      </c>
      <c r="E366" s="419">
        <f t="shared" si="15"/>
        <v>0.021</v>
      </c>
      <c r="F366" s="420" t="str">
        <f t="shared" si="16"/>
        <v>是</v>
      </c>
      <c r="G366" s="288" t="str">
        <f t="shared" si="17"/>
        <v>项</v>
      </c>
    </row>
    <row r="367" ht="18.75" spans="1:7">
      <c r="A367" s="316">
        <v>2050102</v>
      </c>
      <c r="B367" s="422" t="s">
        <v>141</v>
      </c>
      <c r="C367" s="311"/>
      <c r="D367" s="311"/>
      <c r="E367" s="419">
        <f t="shared" si="15"/>
        <v>0</v>
      </c>
      <c r="F367" s="420" t="str">
        <f t="shared" si="16"/>
        <v>否</v>
      </c>
      <c r="G367" s="288" t="str">
        <f t="shared" si="17"/>
        <v>项</v>
      </c>
    </row>
    <row r="368" ht="18.75" spans="1:7">
      <c r="A368" s="316">
        <v>2050103</v>
      </c>
      <c r="B368" s="422" t="s">
        <v>143</v>
      </c>
      <c r="C368" s="311"/>
      <c r="D368" s="311"/>
      <c r="E368" s="419">
        <f t="shared" si="15"/>
        <v>0</v>
      </c>
      <c r="F368" s="420" t="str">
        <f t="shared" si="16"/>
        <v>否</v>
      </c>
      <c r="G368" s="288" t="str">
        <f t="shared" si="17"/>
        <v>项</v>
      </c>
    </row>
    <row r="369" ht="18.75" spans="1:7">
      <c r="A369" s="316">
        <v>2050199</v>
      </c>
      <c r="B369" s="422" t="s">
        <v>560</v>
      </c>
      <c r="C369" s="311">
        <v>572</v>
      </c>
      <c r="D369" s="311">
        <v>652</v>
      </c>
      <c r="E369" s="419">
        <f t="shared" si="15"/>
        <v>0.14</v>
      </c>
      <c r="F369" s="420" t="str">
        <f t="shared" si="16"/>
        <v>是</v>
      </c>
      <c r="G369" s="288" t="str">
        <f t="shared" si="17"/>
        <v>项</v>
      </c>
    </row>
    <row r="370" ht="18.75" spans="1:7">
      <c r="A370" s="316">
        <v>20502</v>
      </c>
      <c r="B370" s="421" t="s">
        <v>561</v>
      </c>
      <c r="C370" s="305">
        <f>SUM(C371:C376)</f>
        <v>52724</v>
      </c>
      <c r="D370" s="305">
        <f>SUM(D371:D376)</f>
        <v>62841</v>
      </c>
      <c r="E370" s="419">
        <f t="shared" si="15"/>
        <v>0.192</v>
      </c>
      <c r="F370" s="420" t="str">
        <f t="shared" si="16"/>
        <v>是</v>
      </c>
      <c r="G370" s="288" t="str">
        <f t="shared" si="17"/>
        <v>款</v>
      </c>
    </row>
    <row r="371" ht="18.75" spans="1:7">
      <c r="A371" s="316">
        <v>2050201</v>
      </c>
      <c r="B371" s="422" t="s">
        <v>562</v>
      </c>
      <c r="C371" s="311">
        <v>1884</v>
      </c>
      <c r="D371" s="311">
        <v>1516</v>
      </c>
      <c r="E371" s="419">
        <f t="shared" si="15"/>
        <v>-0.195</v>
      </c>
      <c r="F371" s="420" t="str">
        <f t="shared" si="16"/>
        <v>是</v>
      </c>
      <c r="G371" s="288" t="str">
        <f t="shared" si="17"/>
        <v>项</v>
      </c>
    </row>
    <row r="372" ht="18.75" spans="1:7">
      <c r="A372" s="316">
        <v>2050202</v>
      </c>
      <c r="B372" s="422" t="s">
        <v>563</v>
      </c>
      <c r="C372" s="311">
        <v>28318</v>
      </c>
      <c r="D372" s="311">
        <v>33999</v>
      </c>
      <c r="E372" s="419">
        <f t="shared" si="15"/>
        <v>0.201</v>
      </c>
      <c r="F372" s="420" t="str">
        <f t="shared" si="16"/>
        <v>是</v>
      </c>
      <c r="G372" s="288" t="str">
        <f t="shared" si="17"/>
        <v>项</v>
      </c>
    </row>
    <row r="373" ht="18.75" spans="1:7">
      <c r="A373" s="316">
        <v>2050203</v>
      </c>
      <c r="B373" s="422" t="s">
        <v>564</v>
      </c>
      <c r="C373" s="311">
        <v>13873</v>
      </c>
      <c r="D373" s="311">
        <v>20018</v>
      </c>
      <c r="E373" s="419">
        <f t="shared" si="15"/>
        <v>0.443</v>
      </c>
      <c r="F373" s="420" t="str">
        <f t="shared" si="16"/>
        <v>是</v>
      </c>
      <c r="G373" s="288" t="str">
        <f t="shared" si="17"/>
        <v>项</v>
      </c>
    </row>
    <row r="374" ht="18.75" spans="1:7">
      <c r="A374" s="316">
        <v>2050204</v>
      </c>
      <c r="B374" s="422" t="s">
        <v>565</v>
      </c>
      <c r="C374" s="311">
        <v>8584</v>
      </c>
      <c r="D374" s="311">
        <v>7294</v>
      </c>
      <c r="E374" s="419">
        <f t="shared" si="15"/>
        <v>-0.15</v>
      </c>
      <c r="F374" s="420" t="str">
        <f t="shared" si="16"/>
        <v>是</v>
      </c>
      <c r="G374" s="288" t="str">
        <f t="shared" si="17"/>
        <v>项</v>
      </c>
    </row>
    <row r="375" ht="18.75" spans="1:7">
      <c r="A375" s="316">
        <v>2050205</v>
      </c>
      <c r="B375" s="422" t="s">
        <v>566</v>
      </c>
      <c r="C375" s="311"/>
      <c r="D375" s="311">
        <v>14</v>
      </c>
      <c r="E375" s="419">
        <f t="shared" si="15"/>
        <v>0</v>
      </c>
      <c r="F375" s="420" t="str">
        <f t="shared" si="16"/>
        <v>是</v>
      </c>
      <c r="G375" s="288" t="str">
        <f t="shared" si="17"/>
        <v>项</v>
      </c>
    </row>
    <row r="376" ht="18.75" spans="1:7">
      <c r="A376" s="316">
        <v>2050299</v>
      </c>
      <c r="B376" s="422" t="s">
        <v>567</v>
      </c>
      <c r="C376" s="311">
        <v>65</v>
      </c>
      <c r="D376" s="311"/>
      <c r="E376" s="419">
        <f t="shared" si="15"/>
        <v>-1</v>
      </c>
      <c r="F376" s="420" t="str">
        <f t="shared" si="16"/>
        <v>是</v>
      </c>
      <c r="G376" s="288" t="str">
        <f t="shared" si="17"/>
        <v>项</v>
      </c>
    </row>
    <row r="377" ht="18.75" spans="1:7">
      <c r="A377" s="316">
        <v>20503</v>
      </c>
      <c r="B377" s="421" t="s">
        <v>568</v>
      </c>
      <c r="C377" s="305">
        <f>SUM(C378:C382)</f>
        <v>1246</v>
      </c>
      <c r="D377" s="305">
        <f>SUM(D378:D382)</f>
        <v>1381</v>
      </c>
      <c r="E377" s="419">
        <f t="shared" si="15"/>
        <v>0.108</v>
      </c>
      <c r="F377" s="420" t="str">
        <f t="shared" si="16"/>
        <v>是</v>
      </c>
      <c r="G377" s="288" t="str">
        <f t="shared" si="17"/>
        <v>款</v>
      </c>
    </row>
    <row r="378" ht="18.75" spans="1:7">
      <c r="A378" s="316">
        <v>2050301</v>
      </c>
      <c r="B378" s="422" t="s">
        <v>569</v>
      </c>
      <c r="C378" s="311"/>
      <c r="D378" s="311"/>
      <c r="E378" s="419">
        <f t="shared" si="15"/>
        <v>0</v>
      </c>
      <c r="F378" s="420" t="str">
        <f t="shared" si="16"/>
        <v>否</v>
      </c>
      <c r="G378" s="288" t="str">
        <f t="shared" si="17"/>
        <v>项</v>
      </c>
    </row>
    <row r="379" ht="18.75" spans="1:7">
      <c r="A379" s="316">
        <v>2050302</v>
      </c>
      <c r="B379" s="422" t="s">
        <v>570</v>
      </c>
      <c r="C379" s="311">
        <v>1246</v>
      </c>
      <c r="D379" s="311">
        <v>1381</v>
      </c>
      <c r="E379" s="419">
        <f t="shared" si="15"/>
        <v>0.108</v>
      </c>
      <c r="F379" s="420" t="str">
        <f t="shared" si="16"/>
        <v>是</v>
      </c>
      <c r="G379" s="288" t="str">
        <f t="shared" si="17"/>
        <v>项</v>
      </c>
    </row>
    <row r="380" ht="18.75" spans="1:7">
      <c r="A380" s="316">
        <v>2050303</v>
      </c>
      <c r="B380" s="422" t="s">
        <v>571</v>
      </c>
      <c r="C380" s="311"/>
      <c r="D380" s="311"/>
      <c r="E380" s="419">
        <f t="shared" si="15"/>
        <v>0</v>
      </c>
      <c r="F380" s="420" t="str">
        <f t="shared" si="16"/>
        <v>否</v>
      </c>
      <c r="G380" s="288" t="str">
        <f t="shared" si="17"/>
        <v>项</v>
      </c>
    </row>
    <row r="381" ht="18.75" spans="1:7">
      <c r="A381" s="316">
        <v>2050305</v>
      </c>
      <c r="B381" s="422" t="s">
        <v>572</v>
      </c>
      <c r="C381" s="311"/>
      <c r="D381" s="311"/>
      <c r="E381" s="419">
        <f t="shared" si="15"/>
        <v>0</v>
      </c>
      <c r="F381" s="420" t="str">
        <f t="shared" si="16"/>
        <v>否</v>
      </c>
      <c r="G381" s="288" t="str">
        <f t="shared" si="17"/>
        <v>项</v>
      </c>
    </row>
    <row r="382" ht="18.75" spans="1:7">
      <c r="A382" s="316">
        <v>2050399</v>
      </c>
      <c r="B382" s="422" t="s">
        <v>573</v>
      </c>
      <c r="C382" s="311"/>
      <c r="D382" s="311"/>
      <c r="E382" s="419">
        <f t="shared" si="15"/>
        <v>0</v>
      </c>
      <c r="F382" s="420" t="str">
        <f t="shared" si="16"/>
        <v>否</v>
      </c>
      <c r="G382" s="288" t="str">
        <f t="shared" si="17"/>
        <v>项</v>
      </c>
    </row>
    <row r="383" ht="18.75" spans="1:7">
      <c r="A383" s="316">
        <v>20504</v>
      </c>
      <c r="B383" s="421" t="s">
        <v>574</v>
      </c>
      <c r="C383" s="305">
        <f>SUM(C384:C388)</f>
        <v>0</v>
      </c>
      <c r="D383" s="305">
        <f>SUM(D384:D388)</f>
        <v>0</v>
      </c>
      <c r="E383" s="419">
        <f t="shared" si="15"/>
        <v>0</v>
      </c>
      <c r="F383" s="420" t="str">
        <f t="shared" si="16"/>
        <v>否</v>
      </c>
      <c r="G383" s="288" t="str">
        <f t="shared" si="17"/>
        <v>款</v>
      </c>
    </row>
    <row r="384" ht="18.75" spans="1:7">
      <c r="A384" s="316">
        <v>2050401</v>
      </c>
      <c r="B384" s="422" t="s">
        <v>575</v>
      </c>
      <c r="C384" s="311"/>
      <c r="D384" s="311"/>
      <c r="E384" s="419">
        <f t="shared" si="15"/>
        <v>0</v>
      </c>
      <c r="F384" s="420" t="str">
        <f t="shared" si="16"/>
        <v>否</v>
      </c>
      <c r="G384" s="288" t="str">
        <f t="shared" si="17"/>
        <v>项</v>
      </c>
    </row>
    <row r="385" ht="18.75" spans="1:7">
      <c r="A385" s="316">
        <v>2050402</v>
      </c>
      <c r="B385" s="422" t="s">
        <v>576</v>
      </c>
      <c r="C385" s="311"/>
      <c r="D385" s="311"/>
      <c r="E385" s="419">
        <f t="shared" si="15"/>
        <v>0</v>
      </c>
      <c r="F385" s="420" t="str">
        <f t="shared" si="16"/>
        <v>否</v>
      </c>
      <c r="G385" s="288" t="str">
        <f t="shared" si="17"/>
        <v>项</v>
      </c>
    </row>
    <row r="386" ht="18.75" spans="1:7">
      <c r="A386" s="316">
        <v>2050403</v>
      </c>
      <c r="B386" s="422" t="s">
        <v>577</v>
      </c>
      <c r="C386" s="311"/>
      <c r="D386" s="311"/>
      <c r="E386" s="419">
        <f t="shared" si="15"/>
        <v>0</v>
      </c>
      <c r="F386" s="420" t="str">
        <f t="shared" si="16"/>
        <v>否</v>
      </c>
      <c r="G386" s="288" t="str">
        <f t="shared" si="17"/>
        <v>项</v>
      </c>
    </row>
    <row r="387" ht="18.75" spans="1:7">
      <c r="A387" s="316">
        <v>2050404</v>
      </c>
      <c r="B387" s="422" t="s">
        <v>578</v>
      </c>
      <c r="C387" s="311"/>
      <c r="D387" s="311"/>
      <c r="E387" s="419">
        <f t="shared" si="15"/>
        <v>0</v>
      </c>
      <c r="F387" s="420" t="str">
        <f t="shared" si="16"/>
        <v>否</v>
      </c>
      <c r="G387" s="288" t="str">
        <f t="shared" si="17"/>
        <v>项</v>
      </c>
    </row>
    <row r="388" ht="18.75" spans="1:7">
      <c r="A388" s="316">
        <v>2050499</v>
      </c>
      <c r="B388" s="422" t="s">
        <v>579</v>
      </c>
      <c r="C388" s="311"/>
      <c r="D388" s="311"/>
      <c r="E388" s="419">
        <f t="shared" ref="E388:E451" si="18">IF(C388&lt;0,"",IFERROR(D388/C388-1,0))</f>
        <v>0</v>
      </c>
      <c r="F388" s="420" t="str">
        <f t="shared" ref="F388:F451" si="19">IF(LEN(A388)=3,"是",IF(B388&lt;&gt;"",IF(SUM(C388:D388)&lt;&gt;0,"是","否"),"是"))</f>
        <v>否</v>
      </c>
      <c r="G388" s="288" t="str">
        <f t="shared" ref="G388:G451" si="20">IF(LEN(A388)=3,"类",IF(LEN(A388)=5,"款","项"))</f>
        <v>项</v>
      </c>
    </row>
    <row r="389" ht="18.75" spans="1:7">
      <c r="A389" s="316">
        <v>20505</v>
      </c>
      <c r="B389" s="421" t="s">
        <v>580</v>
      </c>
      <c r="C389" s="305">
        <f>SUM(C390:C392)</f>
        <v>0</v>
      </c>
      <c r="D389" s="305">
        <f>SUM(D390:D392)</f>
        <v>0</v>
      </c>
      <c r="E389" s="419">
        <f t="shared" si="18"/>
        <v>0</v>
      </c>
      <c r="F389" s="420" t="str">
        <f t="shared" si="19"/>
        <v>否</v>
      </c>
      <c r="G389" s="288" t="str">
        <f t="shared" si="20"/>
        <v>款</v>
      </c>
    </row>
    <row r="390" ht="18.75" spans="1:7">
      <c r="A390" s="316">
        <v>2050501</v>
      </c>
      <c r="B390" s="422" t="s">
        <v>581</v>
      </c>
      <c r="C390" s="311"/>
      <c r="D390" s="311"/>
      <c r="E390" s="419">
        <f t="shared" si="18"/>
        <v>0</v>
      </c>
      <c r="F390" s="420" t="str">
        <f t="shared" si="19"/>
        <v>否</v>
      </c>
      <c r="G390" s="288" t="str">
        <f t="shared" si="20"/>
        <v>项</v>
      </c>
    </row>
    <row r="391" ht="18.75" spans="1:7">
      <c r="A391" s="316">
        <v>2050502</v>
      </c>
      <c r="B391" s="422" t="s">
        <v>582</v>
      </c>
      <c r="C391" s="311"/>
      <c r="D391" s="311"/>
      <c r="E391" s="419">
        <f t="shared" si="18"/>
        <v>0</v>
      </c>
      <c r="F391" s="420" t="str">
        <f t="shared" si="19"/>
        <v>否</v>
      </c>
      <c r="G391" s="288" t="str">
        <f t="shared" si="20"/>
        <v>项</v>
      </c>
    </row>
    <row r="392" ht="18.75" spans="1:7">
      <c r="A392" s="316">
        <v>2050599</v>
      </c>
      <c r="B392" s="422" t="s">
        <v>583</v>
      </c>
      <c r="C392" s="311"/>
      <c r="D392" s="311"/>
      <c r="E392" s="419">
        <f t="shared" si="18"/>
        <v>0</v>
      </c>
      <c r="F392" s="420" t="str">
        <f t="shared" si="19"/>
        <v>否</v>
      </c>
      <c r="G392" s="288" t="str">
        <f t="shared" si="20"/>
        <v>项</v>
      </c>
    </row>
    <row r="393" ht="18.75" spans="1:7">
      <c r="A393" s="316">
        <v>20506</v>
      </c>
      <c r="B393" s="421" t="s">
        <v>584</v>
      </c>
      <c r="C393" s="305">
        <f>SUM(C394:C396)</f>
        <v>0</v>
      </c>
      <c r="D393" s="305">
        <f>SUM(D394:D396)</f>
        <v>0</v>
      </c>
      <c r="E393" s="419">
        <f t="shared" si="18"/>
        <v>0</v>
      </c>
      <c r="F393" s="420" t="str">
        <f t="shared" si="19"/>
        <v>否</v>
      </c>
      <c r="G393" s="288" t="str">
        <f t="shared" si="20"/>
        <v>款</v>
      </c>
    </row>
    <row r="394" ht="18.75" spans="1:7">
      <c r="A394" s="316">
        <v>2050601</v>
      </c>
      <c r="B394" s="422" t="s">
        <v>585</v>
      </c>
      <c r="C394" s="311"/>
      <c r="D394" s="311"/>
      <c r="E394" s="419">
        <f t="shared" si="18"/>
        <v>0</v>
      </c>
      <c r="F394" s="420" t="str">
        <f t="shared" si="19"/>
        <v>否</v>
      </c>
      <c r="G394" s="288" t="str">
        <f t="shared" si="20"/>
        <v>项</v>
      </c>
    </row>
    <row r="395" ht="18.75" spans="1:7">
      <c r="A395" s="316">
        <v>2050602</v>
      </c>
      <c r="B395" s="422" t="s">
        <v>586</v>
      </c>
      <c r="C395" s="311"/>
      <c r="D395" s="311"/>
      <c r="E395" s="419">
        <f t="shared" si="18"/>
        <v>0</v>
      </c>
      <c r="F395" s="420" t="str">
        <f t="shared" si="19"/>
        <v>否</v>
      </c>
      <c r="G395" s="288" t="str">
        <f t="shared" si="20"/>
        <v>项</v>
      </c>
    </row>
    <row r="396" ht="18.75" spans="1:7">
      <c r="A396" s="316">
        <v>2050699</v>
      </c>
      <c r="B396" s="422" t="s">
        <v>587</v>
      </c>
      <c r="C396" s="311"/>
      <c r="D396" s="311"/>
      <c r="E396" s="419">
        <f t="shared" si="18"/>
        <v>0</v>
      </c>
      <c r="F396" s="420" t="str">
        <f t="shared" si="19"/>
        <v>否</v>
      </c>
      <c r="G396" s="288" t="str">
        <f t="shared" si="20"/>
        <v>项</v>
      </c>
    </row>
    <row r="397" ht="18.75" spans="1:7">
      <c r="A397" s="316">
        <v>20507</v>
      </c>
      <c r="B397" s="421" t="s">
        <v>588</v>
      </c>
      <c r="C397" s="305">
        <f>SUM(C398:C400)</f>
        <v>383</v>
      </c>
      <c r="D397" s="305">
        <f>SUM(D398:D400)</f>
        <v>692</v>
      </c>
      <c r="E397" s="419">
        <f t="shared" si="18"/>
        <v>0.807</v>
      </c>
      <c r="F397" s="420" t="str">
        <f t="shared" si="19"/>
        <v>是</v>
      </c>
      <c r="G397" s="288" t="str">
        <f t="shared" si="20"/>
        <v>款</v>
      </c>
    </row>
    <row r="398" ht="18.75" spans="1:7">
      <c r="A398" s="316">
        <v>2050701</v>
      </c>
      <c r="B398" s="422" t="s">
        <v>589</v>
      </c>
      <c r="C398" s="311">
        <v>383</v>
      </c>
      <c r="D398" s="311">
        <v>692</v>
      </c>
      <c r="E398" s="419">
        <f t="shared" si="18"/>
        <v>0.807</v>
      </c>
      <c r="F398" s="420" t="str">
        <f t="shared" si="19"/>
        <v>是</v>
      </c>
      <c r="G398" s="288" t="str">
        <f t="shared" si="20"/>
        <v>项</v>
      </c>
    </row>
    <row r="399" ht="18.75" spans="1:7">
      <c r="A399" s="316">
        <v>2050702</v>
      </c>
      <c r="B399" s="424" t="s">
        <v>590</v>
      </c>
      <c r="C399" s="311"/>
      <c r="D399" s="311"/>
      <c r="E399" s="419">
        <f t="shared" si="18"/>
        <v>0</v>
      </c>
      <c r="F399" s="420" t="str">
        <f t="shared" si="19"/>
        <v>否</v>
      </c>
      <c r="G399" s="288" t="str">
        <f t="shared" si="20"/>
        <v>项</v>
      </c>
    </row>
    <row r="400" ht="18.75" spans="1:7">
      <c r="A400" s="316">
        <v>2050799</v>
      </c>
      <c r="B400" s="422" t="s">
        <v>591</v>
      </c>
      <c r="C400" s="311"/>
      <c r="D400" s="311"/>
      <c r="E400" s="419">
        <f t="shared" si="18"/>
        <v>0</v>
      </c>
      <c r="F400" s="420" t="str">
        <f t="shared" si="19"/>
        <v>否</v>
      </c>
      <c r="G400" s="288" t="str">
        <f t="shared" si="20"/>
        <v>项</v>
      </c>
    </row>
    <row r="401" ht="18.75" spans="1:7">
      <c r="A401" s="316">
        <v>20508</v>
      </c>
      <c r="B401" s="421" t="s">
        <v>592</v>
      </c>
      <c r="C401" s="305">
        <f>SUM(C402:C406)</f>
        <v>199</v>
      </c>
      <c r="D401" s="305">
        <f>SUM(D402:D406)</f>
        <v>255</v>
      </c>
      <c r="E401" s="419">
        <f t="shared" si="18"/>
        <v>0.281</v>
      </c>
      <c r="F401" s="420" t="str">
        <f t="shared" si="19"/>
        <v>是</v>
      </c>
      <c r="G401" s="288" t="str">
        <f t="shared" si="20"/>
        <v>款</v>
      </c>
    </row>
    <row r="402" ht="18.75" spans="1:7">
      <c r="A402" s="316">
        <v>2050801</v>
      </c>
      <c r="B402" s="422" t="s">
        <v>593</v>
      </c>
      <c r="C402" s="311"/>
      <c r="D402" s="311"/>
      <c r="E402" s="419">
        <f t="shared" si="18"/>
        <v>0</v>
      </c>
      <c r="F402" s="420" t="str">
        <f t="shared" si="19"/>
        <v>否</v>
      </c>
      <c r="G402" s="288" t="str">
        <f t="shared" si="20"/>
        <v>项</v>
      </c>
    </row>
    <row r="403" ht="18.75" spans="1:7">
      <c r="A403" s="316">
        <v>2050802</v>
      </c>
      <c r="B403" s="422" t="s">
        <v>594</v>
      </c>
      <c r="C403" s="311">
        <v>199</v>
      </c>
      <c r="D403" s="311">
        <v>255</v>
      </c>
      <c r="E403" s="419">
        <f t="shared" si="18"/>
        <v>0.281</v>
      </c>
      <c r="F403" s="420" t="str">
        <f t="shared" si="19"/>
        <v>是</v>
      </c>
      <c r="G403" s="288" t="str">
        <f t="shared" si="20"/>
        <v>项</v>
      </c>
    </row>
    <row r="404" ht="18.75" spans="1:7">
      <c r="A404" s="316">
        <v>2050803</v>
      </c>
      <c r="B404" s="422" t="s">
        <v>595</v>
      </c>
      <c r="C404" s="311"/>
      <c r="D404" s="311"/>
      <c r="E404" s="419">
        <f t="shared" si="18"/>
        <v>0</v>
      </c>
      <c r="F404" s="420" t="str">
        <f t="shared" si="19"/>
        <v>否</v>
      </c>
      <c r="G404" s="288" t="str">
        <f t="shared" si="20"/>
        <v>项</v>
      </c>
    </row>
    <row r="405" ht="18.75" spans="1:7">
      <c r="A405" s="316">
        <v>2050804</v>
      </c>
      <c r="B405" s="422" t="s">
        <v>596</v>
      </c>
      <c r="C405" s="311"/>
      <c r="D405" s="311"/>
      <c r="E405" s="419">
        <f t="shared" si="18"/>
        <v>0</v>
      </c>
      <c r="F405" s="420" t="str">
        <f t="shared" si="19"/>
        <v>否</v>
      </c>
      <c r="G405" s="288" t="str">
        <f t="shared" si="20"/>
        <v>项</v>
      </c>
    </row>
    <row r="406" ht="18.75" spans="1:7">
      <c r="A406" s="316">
        <v>2050899</v>
      </c>
      <c r="B406" s="422" t="s">
        <v>597</v>
      </c>
      <c r="C406" s="311"/>
      <c r="D406" s="311"/>
      <c r="E406" s="419">
        <f t="shared" si="18"/>
        <v>0</v>
      </c>
      <c r="F406" s="420" t="str">
        <f t="shared" si="19"/>
        <v>否</v>
      </c>
      <c r="G406" s="288" t="str">
        <f t="shared" si="20"/>
        <v>项</v>
      </c>
    </row>
    <row r="407" ht="18.75" spans="1:7">
      <c r="A407" s="316">
        <v>20509</v>
      </c>
      <c r="B407" s="421" t="s">
        <v>598</v>
      </c>
      <c r="C407" s="305">
        <f>SUM(C408:C413)</f>
        <v>672</v>
      </c>
      <c r="D407" s="305">
        <f>SUM(D408:D413)</f>
        <v>130</v>
      </c>
      <c r="E407" s="419">
        <f t="shared" si="18"/>
        <v>-0.807</v>
      </c>
      <c r="F407" s="420" t="str">
        <f t="shared" si="19"/>
        <v>是</v>
      </c>
      <c r="G407" s="288" t="str">
        <f t="shared" si="20"/>
        <v>款</v>
      </c>
    </row>
    <row r="408" ht="18.75" spans="1:7">
      <c r="A408" s="316">
        <v>2050901</v>
      </c>
      <c r="B408" s="422" t="s">
        <v>599</v>
      </c>
      <c r="C408" s="311">
        <v>526</v>
      </c>
      <c r="D408" s="311"/>
      <c r="E408" s="419">
        <f t="shared" si="18"/>
        <v>-1</v>
      </c>
      <c r="F408" s="420" t="str">
        <f t="shared" si="19"/>
        <v>是</v>
      </c>
      <c r="G408" s="288" t="str">
        <f t="shared" si="20"/>
        <v>项</v>
      </c>
    </row>
    <row r="409" ht="18.75" spans="1:7">
      <c r="A409" s="316">
        <v>2050902</v>
      </c>
      <c r="B409" s="422" t="s">
        <v>600</v>
      </c>
      <c r="C409" s="311"/>
      <c r="D409" s="311"/>
      <c r="E409" s="419">
        <f t="shared" si="18"/>
        <v>0</v>
      </c>
      <c r="F409" s="420" t="str">
        <f t="shared" si="19"/>
        <v>否</v>
      </c>
      <c r="G409" s="288" t="str">
        <f t="shared" si="20"/>
        <v>项</v>
      </c>
    </row>
    <row r="410" ht="18.75" spans="1:7">
      <c r="A410" s="316">
        <v>2050903</v>
      </c>
      <c r="B410" s="422" t="s">
        <v>601</v>
      </c>
      <c r="C410" s="311"/>
      <c r="D410" s="311"/>
      <c r="E410" s="419">
        <f t="shared" si="18"/>
        <v>0</v>
      </c>
      <c r="F410" s="420" t="str">
        <f t="shared" si="19"/>
        <v>否</v>
      </c>
      <c r="G410" s="288" t="str">
        <f t="shared" si="20"/>
        <v>项</v>
      </c>
    </row>
    <row r="411" ht="18.75" spans="1:7">
      <c r="A411" s="316">
        <v>2050904</v>
      </c>
      <c r="B411" s="422" t="s">
        <v>602</v>
      </c>
      <c r="C411" s="311"/>
      <c r="D411" s="311"/>
      <c r="E411" s="419">
        <f t="shared" si="18"/>
        <v>0</v>
      </c>
      <c r="F411" s="420" t="str">
        <f t="shared" si="19"/>
        <v>否</v>
      </c>
      <c r="G411" s="288" t="str">
        <f t="shared" si="20"/>
        <v>项</v>
      </c>
    </row>
    <row r="412" ht="18.75" spans="1:7">
      <c r="A412" s="316">
        <v>2050905</v>
      </c>
      <c r="B412" s="422" t="s">
        <v>603</v>
      </c>
      <c r="C412" s="311">
        <v>146</v>
      </c>
      <c r="D412" s="311">
        <v>130</v>
      </c>
      <c r="E412" s="419">
        <f t="shared" si="18"/>
        <v>-0.11</v>
      </c>
      <c r="F412" s="420" t="str">
        <f t="shared" si="19"/>
        <v>是</v>
      </c>
      <c r="G412" s="288" t="str">
        <f t="shared" si="20"/>
        <v>项</v>
      </c>
    </row>
    <row r="413" s="408" customFormat="1" ht="18.75" spans="1:7">
      <c r="A413" s="316">
        <v>2050999</v>
      </c>
      <c r="B413" s="422" t="s">
        <v>604</v>
      </c>
      <c r="C413" s="311"/>
      <c r="D413" s="311"/>
      <c r="E413" s="419">
        <f t="shared" si="18"/>
        <v>0</v>
      </c>
      <c r="F413" s="420" t="str">
        <f t="shared" si="19"/>
        <v>否</v>
      </c>
      <c r="G413" s="288" t="str">
        <f t="shared" si="20"/>
        <v>项</v>
      </c>
    </row>
    <row r="414" ht="18.75" spans="1:7">
      <c r="A414" s="316">
        <v>20599</v>
      </c>
      <c r="B414" s="421" t="s">
        <v>605</v>
      </c>
      <c r="C414" s="305">
        <f>C415</f>
        <v>4656</v>
      </c>
      <c r="D414" s="305">
        <f>D415</f>
        <v>0</v>
      </c>
      <c r="E414" s="419">
        <f t="shared" si="18"/>
        <v>-1</v>
      </c>
      <c r="F414" s="420" t="str">
        <f t="shared" si="19"/>
        <v>是</v>
      </c>
      <c r="G414" s="288" t="str">
        <f t="shared" si="20"/>
        <v>款</v>
      </c>
    </row>
    <row r="415" ht="18.75" spans="1:7">
      <c r="A415" s="314">
        <v>2059999</v>
      </c>
      <c r="B415" s="422" t="s">
        <v>605</v>
      </c>
      <c r="C415" s="311">
        <v>4656</v>
      </c>
      <c r="D415" s="311"/>
      <c r="E415" s="419">
        <f t="shared" si="18"/>
        <v>-1</v>
      </c>
      <c r="F415" s="420" t="str">
        <f t="shared" si="19"/>
        <v>是</v>
      </c>
      <c r="G415" s="288" t="str">
        <f t="shared" si="20"/>
        <v>项</v>
      </c>
    </row>
    <row r="416" s="408" customFormat="1" ht="18.75" spans="1:7">
      <c r="A416" s="317">
        <v>206</v>
      </c>
      <c r="B416" s="418" t="s">
        <v>80</v>
      </c>
      <c r="C416" s="300">
        <f>SUM(C417,C422,C431,C437,C442,C447,C452,C459,C463,C467)</f>
        <v>226</v>
      </c>
      <c r="D416" s="300">
        <f>SUM(D417,D422,D431,D437,D442,D447,D452,D459,D463,D467)</f>
        <v>221</v>
      </c>
      <c r="E416" s="419">
        <f t="shared" si="18"/>
        <v>-0.022</v>
      </c>
      <c r="F416" s="420" t="str">
        <f t="shared" si="19"/>
        <v>是</v>
      </c>
      <c r="G416" s="288" t="str">
        <f t="shared" si="20"/>
        <v>类</v>
      </c>
    </row>
    <row r="417" ht="18.75" spans="1:7">
      <c r="A417" s="316">
        <v>20601</v>
      </c>
      <c r="B417" s="421" t="s">
        <v>606</v>
      </c>
      <c r="C417" s="305">
        <f>SUM(C418:C421)</f>
        <v>43</v>
      </c>
      <c r="D417" s="305">
        <f>SUM(D418:D421)</f>
        <v>43</v>
      </c>
      <c r="E417" s="419">
        <f t="shared" si="18"/>
        <v>0</v>
      </c>
      <c r="F417" s="420" t="str">
        <f t="shared" si="19"/>
        <v>是</v>
      </c>
      <c r="G417" s="288" t="str">
        <f t="shared" si="20"/>
        <v>款</v>
      </c>
    </row>
    <row r="418" ht="18.75" spans="1:7">
      <c r="A418" s="316">
        <v>2060101</v>
      </c>
      <c r="B418" s="422" t="s">
        <v>139</v>
      </c>
      <c r="C418" s="311">
        <v>43</v>
      </c>
      <c r="D418" s="311">
        <v>43</v>
      </c>
      <c r="E418" s="419">
        <f t="shared" si="18"/>
        <v>0</v>
      </c>
      <c r="F418" s="420" t="str">
        <f t="shared" si="19"/>
        <v>是</v>
      </c>
      <c r="G418" s="288" t="str">
        <f t="shared" si="20"/>
        <v>项</v>
      </c>
    </row>
    <row r="419" ht="18.75" spans="1:7">
      <c r="A419" s="316">
        <v>2060102</v>
      </c>
      <c r="B419" s="422" t="s">
        <v>141</v>
      </c>
      <c r="C419" s="311"/>
      <c r="D419" s="311"/>
      <c r="E419" s="419">
        <f t="shared" si="18"/>
        <v>0</v>
      </c>
      <c r="F419" s="420" t="str">
        <f t="shared" si="19"/>
        <v>否</v>
      </c>
      <c r="G419" s="288" t="str">
        <f t="shared" si="20"/>
        <v>项</v>
      </c>
    </row>
    <row r="420" ht="18.75" spans="1:7">
      <c r="A420" s="316">
        <v>2060103</v>
      </c>
      <c r="B420" s="422" t="s">
        <v>143</v>
      </c>
      <c r="C420" s="311"/>
      <c r="D420" s="311"/>
      <c r="E420" s="419">
        <f t="shared" si="18"/>
        <v>0</v>
      </c>
      <c r="F420" s="420" t="str">
        <f t="shared" si="19"/>
        <v>否</v>
      </c>
      <c r="G420" s="288" t="str">
        <f t="shared" si="20"/>
        <v>项</v>
      </c>
    </row>
    <row r="421" ht="18.75" spans="1:7">
      <c r="A421" s="316">
        <v>2060199</v>
      </c>
      <c r="B421" s="422" t="s">
        <v>607</v>
      </c>
      <c r="C421" s="311"/>
      <c r="D421" s="311"/>
      <c r="E421" s="419">
        <f t="shared" si="18"/>
        <v>0</v>
      </c>
      <c r="F421" s="420" t="str">
        <f t="shared" si="19"/>
        <v>否</v>
      </c>
      <c r="G421" s="288" t="str">
        <f t="shared" si="20"/>
        <v>项</v>
      </c>
    </row>
    <row r="422" ht="18.75" spans="1:7">
      <c r="A422" s="316">
        <v>20602</v>
      </c>
      <c r="B422" s="421" t="s">
        <v>608</v>
      </c>
      <c r="C422" s="305">
        <f>SUM(C423:C430)</f>
        <v>0</v>
      </c>
      <c r="D422" s="305">
        <f>SUM(D423:D430)</f>
        <v>0</v>
      </c>
      <c r="E422" s="419">
        <f t="shared" si="18"/>
        <v>0</v>
      </c>
      <c r="F422" s="420" t="str">
        <f t="shared" si="19"/>
        <v>否</v>
      </c>
      <c r="G422" s="288" t="str">
        <f t="shared" si="20"/>
        <v>款</v>
      </c>
    </row>
    <row r="423" ht="18.75" spans="1:7">
      <c r="A423" s="316">
        <v>2060201</v>
      </c>
      <c r="B423" s="422" t="s">
        <v>609</v>
      </c>
      <c r="C423" s="311"/>
      <c r="D423" s="311"/>
      <c r="E423" s="419">
        <f t="shared" si="18"/>
        <v>0</v>
      </c>
      <c r="F423" s="420" t="str">
        <f t="shared" si="19"/>
        <v>否</v>
      </c>
      <c r="G423" s="288" t="str">
        <f t="shared" si="20"/>
        <v>项</v>
      </c>
    </row>
    <row r="424" ht="18.75" spans="1:7">
      <c r="A424" s="316">
        <v>2060203</v>
      </c>
      <c r="B424" s="422" t="s">
        <v>610</v>
      </c>
      <c r="C424" s="311"/>
      <c r="D424" s="311"/>
      <c r="E424" s="419">
        <f t="shared" si="18"/>
        <v>0</v>
      </c>
      <c r="F424" s="420" t="str">
        <f t="shared" si="19"/>
        <v>否</v>
      </c>
      <c r="G424" s="288" t="str">
        <f t="shared" si="20"/>
        <v>项</v>
      </c>
    </row>
    <row r="425" ht="18.75" spans="1:7">
      <c r="A425" s="316">
        <v>2060204</v>
      </c>
      <c r="B425" s="422" t="s">
        <v>611</v>
      </c>
      <c r="C425" s="311"/>
      <c r="D425" s="311"/>
      <c r="E425" s="419">
        <f t="shared" si="18"/>
        <v>0</v>
      </c>
      <c r="F425" s="420" t="str">
        <f t="shared" si="19"/>
        <v>否</v>
      </c>
      <c r="G425" s="288" t="str">
        <f t="shared" si="20"/>
        <v>项</v>
      </c>
    </row>
    <row r="426" ht="18.75" spans="1:7">
      <c r="A426" s="316">
        <v>2060205</v>
      </c>
      <c r="B426" s="422" t="s">
        <v>612</v>
      </c>
      <c r="C426" s="311"/>
      <c r="D426" s="311"/>
      <c r="E426" s="419">
        <f t="shared" si="18"/>
        <v>0</v>
      </c>
      <c r="F426" s="420" t="str">
        <f t="shared" si="19"/>
        <v>否</v>
      </c>
      <c r="G426" s="288" t="str">
        <f t="shared" si="20"/>
        <v>项</v>
      </c>
    </row>
    <row r="427" ht="18.75" spans="1:7">
      <c r="A427" s="316">
        <v>2060206</v>
      </c>
      <c r="B427" s="422" t="s">
        <v>613</v>
      </c>
      <c r="C427" s="311"/>
      <c r="D427" s="311"/>
      <c r="E427" s="419">
        <f t="shared" si="18"/>
        <v>0</v>
      </c>
      <c r="F427" s="420" t="str">
        <f t="shared" si="19"/>
        <v>否</v>
      </c>
      <c r="G427" s="288" t="str">
        <f t="shared" si="20"/>
        <v>项</v>
      </c>
    </row>
    <row r="428" ht="18.75" spans="1:7">
      <c r="A428" s="316">
        <v>2060207</v>
      </c>
      <c r="B428" s="422" t="s">
        <v>614</v>
      </c>
      <c r="C428" s="311"/>
      <c r="D428" s="311"/>
      <c r="E428" s="419">
        <f t="shared" si="18"/>
        <v>0</v>
      </c>
      <c r="F428" s="420" t="str">
        <f t="shared" si="19"/>
        <v>否</v>
      </c>
      <c r="G428" s="288" t="str">
        <f t="shared" si="20"/>
        <v>项</v>
      </c>
    </row>
    <row r="429" ht="18.75" spans="1:7">
      <c r="A429" s="423">
        <v>2060208</v>
      </c>
      <c r="B429" s="428" t="s">
        <v>615</v>
      </c>
      <c r="C429" s="311"/>
      <c r="D429" s="311"/>
      <c r="E429" s="419">
        <f t="shared" si="18"/>
        <v>0</v>
      </c>
      <c r="F429" s="420" t="str">
        <f t="shared" si="19"/>
        <v>否</v>
      </c>
      <c r="G429" s="288" t="str">
        <f t="shared" si="20"/>
        <v>项</v>
      </c>
    </row>
    <row r="430" ht="18.75" spans="1:7">
      <c r="A430" s="316">
        <v>2060299</v>
      </c>
      <c r="B430" s="422" t="s">
        <v>616</v>
      </c>
      <c r="C430" s="311"/>
      <c r="D430" s="311"/>
      <c r="E430" s="419">
        <f t="shared" si="18"/>
        <v>0</v>
      </c>
      <c r="F430" s="420" t="str">
        <f t="shared" si="19"/>
        <v>否</v>
      </c>
      <c r="G430" s="288" t="str">
        <f t="shared" si="20"/>
        <v>项</v>
      </c>
    </row>
    <row r="431" ht="18.75" spans="1:7">
      <c r="A431" s="316">
        <v>20603</v>
      </c>
      <c r="B431" s="421" t="s">
        <v>617</v>
      </c>
      <c r="C431" s="305">
        <f>SUM(C432:C436)</f>
        <v>0</v>
      </c>
      <c r="D431" s="305">
        <f>SUM(D432:D436)</f>
        <v>0</v>
      </c>
      <c r="E431" s="419">
        <f t="shared" si="18"/>
        <v>0</v>
      </c>
      <c r="F431" s="420" t="str">
        <f t="shared" si="19"/>
        <v>否</v>
      </c>
      <c r="G431" s="288" t="str">
        <f t="shared" si="20"/>
        <v>款</v>
      </c>
    </row>
    <row r="432" ht="18.75" spans="1:7">
      <c r="A432" s="316">
        <v>2060301</v>
      </c>
      <c r="B432" s="422" t="s">
        <v>609</v>
      </c>
      <c r="C432" s="311"/>
      <c r="D432" s="311"/>
      <c r="E432" s="419">
        <f t="shared" si="18"/>
        <v>0</v>
      </c>
      <c r="F432" s="420" t="str">
        <f t="shared" si="19"/>
        <v>否</v>
      </c>
      <c r="G432" s="288" t="str">
        <f t="shared" si="20"/>
        <v>项</v>
      </c>
    </row>
    <row r="433" ht="18.75" spans="1:7">
      <c r="A433" s="316">
        <v>2060302</v>
      </c>
      <c r="B433" s="422" t="s">
        <v>618</v>
      </c>
      <c r="C433" s="311"/>
      <c r="D433" s="311"/>
      <c r="E433" s="419">
        <f t="shared" si="18"/>
        <v>0</v>
      </c>
      <c r="F433" s="420" t="str">
        <f t="shared" si="19"/>
        <v>否</v>
      </c>
      <c r="G433" s="288" t="str">
        <f t="shared" si="20"/>
        <v>项</v>
      </c>
    </row>
    <row r="434" ht="18.75" spans="1:7">
      <c r="A434" s="316">
        <v>2060303</v>
      </c>
      <c r="B434" s="422" t="s">
        <v>619</v>
      </c>
      <c r="C434" s="311"/>
      <c r="D434" s="311"/>
      <c r="E434" s="419">
        <f t="shared" si="18"/>
        <v>0</v>
      </c>
      <c r="F434" s="420" t="str">
        <f t="shared" si="19"/>
        <v>否</v>
      </c>
      <c r="G434" s="288" t="str">
        <f t="shared" si="20"/>
        <v>项</v>
      </c>
    </row>
    <row r="435" ht="18.75" spans="1:7">
      <c r="A435" s="316">
        <v>2060304</v>
      </c>
      <c r="B435" s="422" t="s">
        <v>620</v>
      </c>
      <c r="C435" s="311"/>
      <c r="D435" s="311"/>
      <c r="E435" s="419">
        <f t="shared" si="18"/>
        <v>0</v>
      </c>
      <c r="F435" s="420" t="str">
        <f t="shared" si="19"/>
        <v>否</v>
      </c>
      <c r="G435" s="288" t="str">
        <f t="shared" si="20"/>
        <v>项</v>
      </c>
    </row>
    <row r="436" ht="18.75" spans="1:7">
      <c r="A436" s="316">
        <v>2060399</v>
      </c>
      <c r="B436" s="422" t="s">
        <v>621</v>
      </c>
      <c r="C436" s="311"/>
      <c r="D436" s="311"/>
      <c r="E436" s="419">
        <f t="shared" si="18"/>
        <v>0</v>
      </c>
      <c r="F436" s="420" t="str">
        <f t="shared" si="19"/>
        <v>否</v>
      </c>
      <c r="G436" s="288" t="str">
        <f t="shared" si="20"/>
        <v>项</v>
      </c>
    </row>
    <row r="437" ht="18.75" spans="1:7">
      <c r="A437" s="316">
        <v>20604</v>
      </c>
      <c r="B437" s="421" t="s">
        <v>622</v>
      </c>
      <c r="C437" s="305">
        <f>SUM(C438:C441)</f>
        <v>0</v>
      </c>
      <c r="D437" s="305">
        <f>SUM(D438:D441)</f>
        <v>3</v>
      </c>
      <c r="E437" s="419">
        <f t="shared" si="18"/>
        <v>0</v>
      </c>
      <c r="F437" s="420" t="str">
        <f t="shared" si="19"/>
        <v>是</v>
      </c>
      <c r="G437" s="288" t="str">
        <f t="shared" si="20"/>
        <v>款</v>
      </c>
    </row>
    <row r="438" ht="18.75" spans="1:7">
      <c r="A438" s="316">
        <v>2060401</v>
      </c>
      <c r="B438" s="422" t="s">
        <v>609</v>
      </c>
      <c r="C438" s="311"/>
      <c r="D438" s="311"/>
      <c r="E438" s="419">
        <f t="shared" si="18"/>
        <v>0</v>
      </c>
      <c r="F438" s="420" t="str">
        <f t="shared" si="19"/>
        <v>否</v>
      </c>
      <c r="G438" s="288" t="str">
        <f t="shared" si="20"/>
        <v>项</v>
      </c>
    </row>
    <row r="439" ht="18.75" spans="1:7">
      <c r="A439" s="316">
        <v>2060404</v>
      </c>
      <c r="B439" s="422" t="s">
        <v>623</v>
      </c>
      <c r="C439" s="311"/>
      <c r="D439" s="311"/>
      <c r="E439" s="419">
        <f t="shared" si="18"/>
        <v>0</v>
      </c>
      <c r="F439" s="420" t="str">
        <f t="shared" si="19"/>
        <v>否</v>
      </c>
      <c r="G439" s="288" t="str">
        <f t="shared" si="20"/>
        <v>项</v>
      </c>
    </row>
    <row r="440" ht="18.75" spans="1:7">
      <c r="A440" s="429">
        <v>2060405</v>
      </c>
      <c r="B440" s="422" t="s">
        <v>624</v>
      </c>
      <c r="C440" s="311"/>
      <c r="D440" s="311"/>
      <c r="E440" s="419">
        <f t="shared" si="18"/>
        <v>0</v>
      </c>
      <c r="F440" s="420" t="str">
        <f t="shared" si="19"/>
        <v>否</v>
      </c>
      <c r="G440" s="288" t="str">
        <f t="shared" si="20"/>
        <v>项</v>
      </c>
    </row>
    <row r="441" ht="18.75" spans="1:7">
      <c r="A441" s="316">
        <v>2060499</v>
      </c>
      <c r="B441" s="422" t="s">
        <v>625</v>
      </c>
      <c r="C441" s="311"/>
      <c r="D441" s="311">
        <v>3</v>
      </c>
      <c r="E441" s="419">
        <f t="shared" si="18"/>
        <v>0</v>
      </c>
      <c r="F441" s="420" t="str">
        <f t="shared" si="19"/>
        <v>是</v>
      </c>
      <c r="G441" s="288" t="str">
        <f t="shared" si="20"/>
        <v>项</v>
      </c>
    </row>
    <row r="442" ht="18.75" spans="1:7">
      <c r="A442" s="316">
        <v>20605</v>
      </c>
      <c r="B442" s="421" t="s">
        <v>626</v>
      </c>
      <c r="C442" s="305">
        <f>SUM(C443:C446)</f>
        <v>0</v>
      </c>
      <c r="D442" s="305">
        <f>SUM(D443:D446)</f>
        <v>0</v>
      </c>
      <c r="E442" s="419">
        <f t="shared" si="18"/>
        <v>0</v>
      </c>
      <c r="F442" s="420" t="str">
        <f t="shared" si="19"/>
        <v>否</v>
      </c>
      <c r="G442" s="288" t="str">
        <f t="shared" si="20"/>
        <v>款</v>
      </c>
    </row>
    <row r="443" ht="18.75" spans="1:7">
      <c r="A443" s="316">
        <v>2060501</v>
      </c>
      <c r="B443" s="422" t="s">
        <v>609</v>
      </c>
      <c r="C443" s="311"/>
      <c r="D443" s="311"/>
      <c r="E443" s="419">
        <f t="shared" si="18"/>
        <v>0</v>
      </c>
      <c r="F443" s="420" t="str">
        <f t="shared" si="19"/>
        <v>否</v>
      </c>
      <c r="G443" s="288" t="str">
        <f t="shared" si="20"/>
        <v>项</v>
      </c>
    </row>
    <row r="444" ht="18.75" spans="1:7">
      <c r="A444" s="316">
        <v>2060502</v>
      </c>
      <c r="B444" s="422" t="s">
        <v>627</v>
      </c>
      <c r="C444" s="311"/>
      <c r="D444" s="311"/>
      <c r="E444" s="419">
        <f t="shared" si="18"/>
        <v>0</v>
      </c>
      <c r="F444" s="420" t="str">
        <f t="shared" si="19"/>
        <v>否</v>
      </c>
      <c r="G444" s="288" t="str">
        <f t="shared" si="20"/>
        <v>项</v>
      </c>
    </row>
    <row r="445" ht="18.75" spans="1:7">
      <c r="A445" s="316">
        <v>2060503</v>
      </c>
      <c r="B445" s="422" t="s">
        <v>628</v>
      </c>
      <c r="C445" s="311"/>
      <c r="D445" s="311"/>
      <c r="E445" s="419">
        <f t="shared" si="18"/>
        <v>0</v>
      </c>
      <c r="F445" s="420" t="str">
        <f t="shared" si="19"/>
        <v>否</v>
      </c>
      <c r="G445" s="288" t="str">
        <f t="shared" si="20"/>
        <v>项</v>
      </c>
    </row>
    <row r="446" ht="18.75" spans="1:7">
      <c r="A446" s="316">
        <v>2060599</v>
      </c>
      <c r="B446" s="422" t="s">
        <v>629</v>
      </c>
      <c r="C446" s="311"/>
      <c r="D446" s="311"/>
      <c r="E446" s="419">
        <f t="shared" si="18"/>
        <v>0</v>
      </c>
      <c r="F446" s="420" t="str">
        <f t="shared" si="19"/>
        <v>否</v>
      </c>
      <c r="G446" s="288" t="str">
        <f t="shared" si="20"/>
        <v>项</v>
      </c>
    </row>
    <row r="447" ht="18.75" spans="1:7">
      <c r="A447" s="316">
        <v>20606</v>
      </c>
      <c r="B447" s="421" t="s">
        <v>630</v>
      </c>
      <c r="C447" s="305">
        <f>SUM(C448:C451)</f>
        <v>0</v>
      </c>
      <c r="D447" s="305">
        <f>SUM(D448:D451)</f>
        <v>0</v>
      </c>
      <c r="E447" s="419">
        <f t="shared" si="18"/>
        <v>0</v>
      </c>
      <c r="F447" s="420" t="str">
        <f t="shared" si="19"/>
        <v>否</v>
      </c>
      <c r="G447" s="288" t="str">
        <f t="shared" si="20"/>
        <v>款</v>
      </c>
    </row>
    <row r="448" ht="18.75" spans="1:7">
      <c r="A448" s="316">
        <v>2060601</v>
      </c>
      <c r="B448" s="422" t="s">
        <v>631</v>
      </c>
      <c r="C448" s="311"/>
      <c r="D448" s="311"/>
      <c r="E448" s="419">
        <f t="shared" si="18"/>
        <v>0</v>
      </c>
      <c r="F448" s="420" t="str">
        <f t="shared" si="19"/>
        <v>否</v>
      </c>
      <c r="G448" s="288" t="str">
        <f t="shared" si="20"/>
        <v>项</v>
      </c>
    </row>
    <row r="449" ht="18.75" spans="1:7">
      <c r="A449" s="316">
        <v>2060602</v>
      </c>
      <c r="B449" s="422" t="s">
        <v>632</v>
      </c>
      <c r="C449" s="311"/>
      <c r="D449" s="311"/>
      <c r="E449" s="419">
        <f t="shared" si="18"/>
        <v>0</v>
      </c>
      <c r="F449" s="420" t="str">
        <f t="shared" si="19"/>
        <v>否</v>
      </c>
      <c r="G449" s="288" t="str">
        <f t="shared" si="20"/>
        <v>项</v>
      </c>
    </row>
    <row r="450" ht="18.75" spans="1:7">
      <c r="A450" s="316">
        <v>2060603</v>
      </c>
      <c r="B450" s="422" t="s">
        <v>633</v>
      </c>
      <c r="C450" s="311"/>
      <c r="D450" s="311"/>
      <c r="E450" s="419">
        <f t="shared" si="18"/>
        <v>0</v>
      </c>
      <c r="F450" s="420" t="str">
        <f t="shared" si="19"/>
        <v>否</v>
      </c>
      <c r="G450" s="288" t="str">
        <f t="shared" si="20"/>
        <v>项</v>
      </c>
    </row>
    <row r="451" ht="18.75" spans="1:7">
      <c r="A451" s="316">
        <v>2060699</v>
      </c>
      <c r="B451" s="422" t="s">
        <v>634</v>
      </c>
      <c r="C451" s="311"/>
      <c r="D451" s="311"/>
      <c r="E451" s="419">
        <f t="shared" si="18"/>
        <v>0</v>
      </c>
      <c r="F451" s="420" t="str">
        <f t="shared" si="19"/>
        <v>否</v>
      </c>
      <c r="G451" s="288" t="str">
        <f t="shared" si="20"/>
        <v>项</v>
      </c>
    </row>
    <row r="452" ht="18.75" spans="1:7">
      <c r="A452" s="316">
        <v>20607</v>
      </c>
      <c r="B452" s="421" t="s">
        <v>635</v>
      </c>
      <c r="C452" s="305">
        <f>SUM(C453:C458)</f>
        <v>183</v>
      </c>
      <c r="D452" s="305">
        <f>SUM(D453:D458)</f>
        <v>175</v>
      </c>
      <c r="E452" s="419">
        <f t="shared" ref="E452:E515" si="21">IF(C452&lt;0,"",IFERROR(D452/C452-1,0))</f>
        <v>-0.044</v>
      </c>
      <c r="F452" s="420" t="str">
        <f t="shared" ref="F452:F515" si="22">IF(LEN(A452)=3,"是",IF(B452&lt;&gt;"",IF(SUM(C452:D452)&lt;&gt;0,"是","否"),"是"))</f>
        <v>是</v>
      </c>
      <c r="G452" s="288" t="str">
        <f t="shared" ref="G452:G515" si="23">IF(LEN(A452)=3,"类",IF(LEN(A452)=5,"款","项"))</f>
        <v>款</v>
      </c>
    </row>
    <row r="453" ht="18.75" spans="1:7">
      <c r="A453" s="316">
        <v>2060701</v>
      </c>
      <c r="B453" s="422" t="s">
        <v>609</v>
      </c>
      <c r="C453" s="311">
        <v>139</v>
      </c>
      <c r="D453" s="311">
        <v>137</v>
      </c>
      <c r="E453" s="419">
        <f t="shared" si="21"/>
        <v>-0.014</v>
      </c>
      <c r="F453" s="420" t="str">
        <f t="shared" si="22"/>
        <v>是</v>
      </c>
      <c r="G453" s="288" t="str">
        <f t="shared" si="23"/>
        <v>项</v>
      </c>
    </row>
    <row r="454" ht="18.75" spans="1:7">
      <c r="A454" s="316">
        <v>2060702</v>
      </c>
      <c r="B454" s="422" t="s">
        <v>636</v>
      </c>
      <c r="C454" s="311">
        <v>44</v>
      </c>
      <c r="D454" s="311">
        <v>38</v>
      </c>
      <c r="E454" s="419">
        <f t="shared" si="21"/>
        <v>-0.136</v>
      </c>
      <c r="F454" s="420" t="str">
        <f t="shared" si="22"/>
        <v>是</v>
      </c>
      <c r="G454" s="288" t="str">
        <f t="shared" si="23"/>
        <v>项</v>
      </c>
    </row>
    <row r="455" ht="18.75" spans="1:7">
      <c r="A455" s="316">
        <v>2060703</v>
      </c>
      <c r="B455" s="422" t="s">
        <v>637</v>
      </c>
      <c r="C455" s="311"/>
      <c r="D455" s="311"/>
      <c r="E455" s="419">
        <f t="shared" si="21"/>
        <v>0</v>
      </c>
      <c r="F455" s="420" t="str">
        <f t="shared" si="22"/>
        <v>否</v>
      </c>
      <c r="G455" s="288" t="str">
        <f t="shared" si="23"/>
        <v>项</v>
      </c>
    </row>
    <row r="456" ht="18.75" spans="1:7">
      <c r="A456" s="316">
        <v>2060704</v>
      </c>
      <c r="B456" s="422" t="s">
        <v>638</v>
      </c>
      <c r="C456" s="311"/>
      <c r="D456" s="311"/>
      <c r="E456" s="419">
        <f t="shared" si="21"/>
        <v>0</v>
      </c>
      <c r="F456" s="420" t="str">
        <f t="shared" si="22"/>
        <v>否</v>
      </c>
      <c r="G456" s="288" t="str">
        <f t="shared" si="23"/>
        <v>项</v>
      </c>
    </row>
    <row r="457" ht="18.75" spans="1:7">
      <c r="A457" s="316">
        <v>2060705</v>
      </c>
      <c r="B457" s="422" t="s">
        <v>639</v>
      </c>
      <c r="C457" s="311"/>
      <c r="D457" s="311"/>
      <c r="E457" s="419">
        <f t="shared" si="21"/>
        <v>0</v>
      </c>
      <c r="F457" s="420" t="str">
        <f t="shared" si="22"/>
        <v>否</v>
      </c>
      <c r="G457" s="288" t="str">
        <f t="shared" si="23"/>
        <v>项</v>
      </c>
    </row>
    <row r="458" ht="18.75" spans="1:7">
      <c r="A458" s="316">
        <v>2060799</v>
      </c>
      <c r="B458" s="422" t="s">
        <v>640</v>
      </c>
      <c r="C458" s="311"/>
      <c r="D458" s="311"/>
      <c r="E458" s="419">
        <f t="shared" si="21"/>
        <v>0</v>
      </c>
      <c r="F458" s="420" t="str">
        <f t="shared" si="22"/>
        <v>否</v>
      </c>
      <c r="G458" s="288" t="str">
        <f t="shared" si="23"/>
        <v>项</v>
      </c>
    </row>
    <row r="459" ht="18.75" spans="1:7">
      <c r="A459" s="316">
        <v>20608</v>
      </c>
      <c r="B459" s="421" t="s">
        <v>641</v>
      </c>
      <c r="C459" s="305">
        <f>SUM(C460:C462)</f>
        <v>0</v>
      </c>
      <c r="D459" s="305">
        <f>SUM(D460:D462)</f>
        <v>0</v>
      </c>
      <c r="E459" s="419">
        <f t="shared" si="21"/>
        <v>0</v>
      </c>
      <c r="F459" s="420" t="str">
        <f t="shared" si="22"/>
        <v>否</v>
      </c>
      <c r="G459" s="288" t="str">
        <f t="shared" si="23"/>
        <v>款</v>
      </c>
    </row>
    <row r="460" ht="18.75" spans="1:7">
      <c r="A460" s="316">
        <v>2060801</v>
      </c>
      <c r="B460" s="422" t="s">
        <v>642</v>
      </c>
      <c r="C460" s="311"/>
      <c r="D460" s="311"/>
      <c r="E460" s="419">
        <f t="shared" si="21"/>
        <v>0</v>
      </c>
      <c r="F460" s="420" t="str">
        <f t="shared" si="22"/>
        <v>否</v>
      </c>
      <c r="G460" s="288" t="str">
        <f t="shared" si="23"/>
        <v>项</v>
      </c>
    </row>
    <row r="461" ht="18.75" spans="1:7">
      <c r="A461" s="316">
        <v>2060802</v>
      </c>
      <c r="B461" s="422" t="s">
        <v>643</v>
      </c>
      <c r="C461" s="311"/>
      <c r="D461" s="311"/>
      <c r="E461" s="419">
        <f t="shared" si="21"/>
        <v>0</v>
      </c>
      <c r="F461" s="420" t="str">
        <f t="shared" si="22"/>
        <v>否</v>
      </c>
      <c r="G461" s="288" t="str">
        <f t="shared" si="23"/>
        <v>项</v>
      </c>
    </row>
    <row r="462" ht="18.75" spans="1:7">
      <c r="A462" s="316">
        <v>2060899</v>
      </c>
      <c r="B462" s="422" t="s">
        <v>644</v>
      </c>
      <c r="C462" s="311"/>
      <c r="D462" s="311"/>
      <c r="E462" s="419">
        <f t="shared" si="21"/>
        <v>0</v>
      </c>
      <c r="F462" s="420" t="str">
        <f t="shared" si="22"/>
        <v>否</v>
      </c>
      <c r="G462" s="288" t="str">
        <f t="shared" si="23"/>
        <v>项</v>
      </c>
    </row>
    <row r="463" ht="18.75" spans="1:7">
      <c r="A463" s="316">
        <v>20609</v>
      </c>
      <c r="B463" s="421" t="s">
        <v>645</v>
      </c>
      <c r="C463" s="305">
        <f>SUM(C464:C466)</f>
        <v>0</v>
      </c>
      <c r="D463" s="305">
        <f>SUM(D464:D466)</f>
        <v>0</v>
      </c>
      <c r="E463" s="419">
        <f t="shared" si="21"/>
        <v>0</v>
      </c>
      <c r="F463" s="420" t="str">
        <f t="shared" si="22"/>
        <v>否</v>
      </c>
      <c r="G463" s="288" t="str">
        <f t="shared" si="23"/>
        <v>款</v>
      </c>
    </row>
    <row r="464" ht="18.75" spans="1:7">
      <c r="A464" s="316">
        <v>2060901</v>
      </c>
      <c r="B464" s="422" t="s">
        <v>646</v>
      </c>
      <c r="C464" s="311"/>
      <c r="D464" s="311"/>
      <c r="E464" s="419">
        <f t="shared" si="21"/>
        <v>0</v>
      </c>
      <c r="F464" s="420" t="str">
        <f t="shared" si="22"/>
        <v>否</v>
      </c>
      <c r="G464" s="288" t="str">
        <f t="shared" si="23"/>
        <v>项</v>
      </c>
    </row>
    <row r="465" ht="18.75" spans="1:7">
      <c r="A465" s="316">
        <v>2060902</v>
      </c>
      <c r="B465" s="422" t="s">
        <v>647</v>
      </c>
      <c r="C465" s="311"/>
      <c r="D465" s="311"/>
      <c r="E465" s="419">
        <f t="shared" si="21"/>
        <v>0</v>
      </c>
      <c r="F465" s="420" t="str">
        <f t="shared" si="22"/>
        <v>否</v>
      </c>
      <c r="G465" s="288" t="str">
        <f t="shared" si="23"/>
        <v>项</v>
      </c>
    </row>
    <row r="466" ht="18.75" spans="1:7">
      <c r="A466" s="316">
        <v>2060999</v>
      </c>
      <c r="B466" s="422" t="s">
        <v>648</v>
      </c>
      <c r="C466" s="311"/>
      <c r="D466" s="311"/>
      <c r="E466" s="419">
        <f t="shared" si="21"/>
        <v>0</v>
      </c>
      <c r="F466" s="420" t="str">
        <f t="shared" si="22"/>
        <v>否</v>
      </c>
      <c r="G466" s="288" t="str">
        <f t="shared" si="23"/>
        <v>项</v>
      </c>
    </row>
    <row r="467" ht="18.75" spans="1:7">
      <c r="A467" s="316">
        <v>20699</v>
      </c>
      <c r="B467" s="421" t="s">
        <v>649</v>
      </c>
      <c r="C467" s="305">
        <f>SUM(C468:C471)</f>
        <v>0</v>
      </c>
      <c r="D467" s="305">
        <f>SUM(D468:D471)</f>
        <v>0</v>
      </c>
      <c r="E467" s="419">
        <f t="shared" si="21"/>
        <v>0</v>
      </c>
      <c r="F467" s="420" t="str">
        <f t="shared" si="22"/>
        <v>否</v>
      </c>
      <c r="G467" s="288" t="str">
        <f t="shared" si="23"/>
        <v>款</v>
      </c>
    </row>
    <row r="468" ht="18.75" spans="1:7">
      <c r="A468" s="316">
        <v>2069901</v>
      </c>
      <c r="B468" s="422" t="s">
        <v>650</v>
      </c>
      <c r="C468" s="311"/>
      <c r="D468" s="311"/>
      <c r="E468" s="419">
        <f t="shared" si="21"/>
        <v>0</v>
      </c>
      <c r="F468" s="420" t="str">
        <f t="shared" si="22"/>
        <v>否</v>
      </c>
      <c r="G468" s="288" t="str">
        <f t="shared" si="23"/>
        <v>项</v>
      </c>
    </row>
    <row r="469" ht="18.75" spans="1:7">
      <c r="A469" s="316">
        <v>2069902</v>
      </c>
      <c r="B469" s="422" t="s">
        <v>651</v>
      </c>
      <c r="C469" s="311"/>
      <c r="D469" s="311"/>
      <c r="E469" s="419">
        <f t="shared" si="21"/>
        <v>0</v>
      </c>
      <c r="F469" s="420" t="str">
        <f t="shared" si="22"/>
        <v>否</v>
      </c>
      <c r="G469" s="288" t="str">
        <f t="shared" si="23"/>
        <v>项</v>
      </c>
    </row>
    <row r="470" ht="18.75" spans="1:7">
      <c r="A470" s="316">
        <v>2069903</v>
      </c>
      <c r="B470" s="422" t="s">
        <v>652</v>
      </c>
      <c r="C470" s="311"/>
      <c r="D470" s="311"/>
      <c r="E470" s="419">
        <f t="shared" si="21"/>
        <v>0</v>
      </c>
      <c r="F470" s="420" t="str">
        <f t="shared" si="22"/>
        <v>否</v>
      </c>
      <c r="G470" s="288" t="str">
        <f t="shared" si="23"/>
        <v>项</v>
      </c>
    </row>
    <row r="471" ht="18.75" spans="1:7">
      <c r="A471" s="316">
        <v>2069999</v>
      </c>
      <c r="B471" s="422" t="s">
        <v>649</v>
      </c>
      <c r="C471" s="311"/>
      <c r="D471" s="311"/>
      <c r="E471" s="419">
        <f t="shared" si="21"/>
        <v>0</v>
      </c>
      <c r="F471" s="420" t="str">
        <f t="shared" si="22"/>
        <v>否</v>
      </c>
      <c r="G471" s="288" t="str">
        <f t="shared" si="23"/>
        <v>项</v>
      </c>
    </row>
    <row r="472" ht="18.75" spans="1:7">
      <c r="A472" s="317">
        <v>207</v>
      </c>
      <c r="B472" s="418" t="s">
        <v>82</v>
      </c>
      <c r="C472" s="300">
        <f>SUM(C473,C489,C497,C508,C517,C525)</f>
        <v>1350</v>
      </c>
      <c r="D472" s="300">
        <f>SUM(D473,D489,D497,D508,D517,D525)</f>
        <v>2462</v>
      </c>
      <c r="E472" s="419">
        <f t="shared" si="21"/>
        <v>0.824</v>
      </c>
      <c r="F472" s="420" t="str">
        <f t="shared" si="22"/>
        <v>是</v>
      </c>
      <c r="G472" s="288" t="str">
        <f t="shared" si="23"/>
        <v>类</v>
      </c>
    </row>
    <row r="473" ht="18.75" spans="1:7">
      <c r="A473" s="316">
        <v>20701</v>
      </c>
      <c r="B473" s="421" t="s">
        <v>653</v>
      </c>
      <c r="C473" s="305">
        <f>SUM(C474:C488)</f>
        <v>524</v>
      </c>
      <c r="D473" s="305">
        <f>SUM(D474:D488)</f>
        <v>536</v>
      </c>
      <c r="E473" s="419">
        <f t="shared" si="21"/>
        <v>0.023</v>
      </c>
      <c r="F473" s="420" t="str">
        <f t="shared" si="22"/>
        <v>是</v>
      </c>
      <c r="G473" s="288" t="str">
        <f t="shared" si="23"/>
        <v>款</v>
      </c>
    </row>
    <row r="474" ht="18.75" spans="1:7">
      <c r="A474" s="316">
        <v>2070101</v>
      </c>
      <c r="B474" s="422" t="s">
        <v>139</v>
      </c>
      <c r="C474" s="311">
        <v>478</v>
      </c>
      <c r="D474" s="311">
        <v>491</v>
      </c>
      <c r="E474" s="419">
        <f t="shared" si="21"/>
        <v>0.027</v>
      </c>
      <c r="F474" s="420" t="str">
        <f t="shared" si="22"/>
        <v>是</v>
      </c>
      <c r="G474" s="288" t="str">
        <f t="shared" si="23"/>
        <v>项</v>
      </c>
    </row>
    <row r="475" ht="18.75" spans="1:7">
      <c r="A475" s="316">
        <v>2070102</v>
      </c>
      <c r="B475" s="422" t="s">
        <v>141</v>
      </c>
      <c r="C475" s="311">
        <v>5</v>
      </c>
      <c r="D475" s="311">
        <v>10</v>
      </c>
      <c r="E475" s="419">
        <f t="shared" si="21"/>
        <v>1</v>
      </c>
      <c r="F475" s="420" t="str">
        <f t="shared" si="22"/>
        <v>是</v>
      </c>
      <c r="G475" s="288" t="str">
        <f t="shared" si="23"/>
        <v>项</v>
      </c>
    </row>
    <row r="476" ht="18.75" spans="1:7">
      <c r="A476" s="316">
        <v>2070103</v>
      </c>
      <c r="B476" s="422" t="s">
        <v>143</v>
      </c>
      <c r="C476" s="311"/>
      <c r="D476" s="311"/>
      <c r="E476" s="419">
        <f t="shared" si="21"/>
        <v>0</v>
      </c>
      <c r="F476" s="420" t="str">
        <f t="shared" si="22"/>
        <v>否</v>
      </c>
      <c r="G476" s="288" t="str">
        <f t="shared" si="23"/>
        <v>项</v>
      </c>
    </row>
    <row r="477" ht="18.75" spans="1:7">
      <c r="A477" s="316">
        <v>2070104</v>
      </c>
      <c r="B477" s="422" t="s">
        <v>654</v>
      </c>
      <c r="C477" s="311"/>
      <c r="D477" s="311"/>
      <c r="E477" s="419">
        <f t="shared" si="21"/>
        <v>0</v>
      </c>
      <c r="F477" s="420" t="str">
        <f t="shared" si="22"/>
        <v>否</v>
      </c>
      <c r="G477" s="288" t="str">
        <f t="shared" si="23"/>
        <v>项</v>
      </c>
    </row>
    <row r="478" ht="18.75" spans="1:7">
      <c r="A478" s="316">
        <v>2070105</v>
      </c>
      <c r="B478" s="422" t="s">
        <v>655</v>
      </c>
      <c r="C478" s="311"/>
      <c r="D478" s="311"/>
      <c r="E478" s="419">
        <f t="shared" si="21"/>
        <v>0</v>
      </c>
      <c r="F478" s="420" t="str">
        <f t="shared" si="22"/>
        <v>否</v>
      </c>
      <c r="G478" s="288" t="str">
        <f t="shared" si="23"/>
        <v>项</v>
      </c>
    </row>
    <row r="479" ht="18.75" spans="1:7">
      <c r="A479" s="316">
        <v>2070106</v>
      </c>
      <c r="B479" s="422" t="s">
        <v>656</v>
      </c>
      <c r="C479" s="311"/>
      <c r="D479" s="311"/>
      <c r="E479" s="419">
        <f t="shared" si="21"/>
        <v>0</v>
      </c>
      <c r="F479" s="420" t="str">
        <f t="shared" si="22"/>
        <v>否</v>
      </c>
      <c r="G479" s="288" t="str">
        <f t="shared" si="23"/>
        <v>项</v>
      </c>
    </row>
    <row r="480" ht="18.75" spans="1:7">
      <c r="A480" s="316">
        <v>2070107</v>
      </c>
      <c r="B480" s="422" t="s">
        <v>657</v>
      </c>
      <c r="C480" s="311"/>
      <c r="D480" s="311"/>
      <c r="E480" s="419">
        <f t="shared" si="21"/>
        <v>0</v>
      </c>
      <c r="F480" s="420" t="str">
        <f t="shared" si="22"/>
        <v>否</v>
      </c>
      <c r="G480" s="288" t="str">
        <f t="shared" si="23"/>
        <v>项</v>
      </c>
    </row>
    <row r="481" ht="18.75" spans="1:7">
      <c r="A481" s="316">
        <v>2070108</v>
      </c>
      <c r="B481" s="422" t="s">
        <v>658</v>
      </c>
      <c r="C481" s="311"/>
      <c r="D481" s="311"/>
      <c r="E481" s="419">
        <f t="shared" si="21"/>
        <v>0</v>
      </c>
      <c r="F481" s="420" t="str">
        <f t="shared" si="22"/>
        <v>否</v>
      </c>
      <c r="G481" s="288" t="str">
        <f t="shared" si="23"/>
        <v>项</v>
      </c>
    </row>
    <row r="482" ht="18.75" spans="1:7">
      <c r="A482" s="316">
        <v>2070109</v>
      </c>
      <c r="B482" s="422" t="s">
        <v>659</v>
      </c>
      <c r="C482" s="311"/>
      <c r="D482" s="311"/>
      <c r="E482" s="419">
        <f t="shared" si="21"/>
        <v>0</v>
      </c>
      <c r="F482" s="420" t="str">
        <f t="shared" si="22"/>
        <v>否</v>
      </c>
      <c r="G482" s="288" t="str">
        <f t="shared" si="23"/>
        <v>项</v>
      </c>
    </row>
    <row r="483" ht="18.75" spans="1:7">
      <c r="A483" s="316">
        <v>2070110</v>
      </c>
      <c r="B483" s="422" t="s">
        <v>660</v>
      </c>
      <c r="C483" s="311"/>
      <c r="D483" s="311"/>
      <c r="E483" s="419">
        <f t="shared" si="21"/>
        <v>0</v>
      </c>
      <c r="F483" s="420" t="str">
        <f t="shared" si="22"/>
        <v>否</v>
      </c>
      <c r="G483" s="288" t="str">
        <f t="shared" si="23"/>
        <v>项</v>
      </c>
    </row>
    <row r="484" ht="18.75" spans="1:7">
      <c r="A484" s="316">
        <v>2070111</v>
      </c>
      <c r="B484" s="422" t="s">
        <v>661</v>
      </c>
      <c r="C484" s="311">
        <v>4</v>
      </c>
      <c r="D484" s="311"/>
      <c r="E484" s="419">
        <f t="shared" si="21"/>
        <v>-1</v>
      </c>
      <c r="F484" s="420" t="str">
        <f t="shared" si="22"/>
        <v>是</v>
      </c>
      <c r="G484" s="288" t="str">
        <f t="shared" si="23"/>
        <v>项</v>
      </c>
    </row>
    <row r="485" ht="18.75" spans="1:7">
      <c r="A485" s="316">
        <v>2070112</v>
      </c>
      <c r="B485" s="422" t="s">
        <v>662</v>
      </c>
      <c r="C485" s="311"/>
      <c r="D485" s="311"/>
      <c r="E485" s="419">
        <f t="shared" si="21"/>
        <v>0</v>
      </c>
      <c r="F485" s="420" t="str">
        <f t="shared" si="22"/>
        <v>否</v>
      </c>
      <c r="G485" s="288" t="str">
        <f t="shared" si="23"/>
        <v>项</v>
      </c>
    </row>
    <row r="486" ht="18.75" spans="1:7">
      <c r="A486" s="316">
        <v>2070113</v>
      </c>
      <c r="B486" s="422" t="s">
        <v>663</v>
      </c>
      <c r="C486" s="311"/>
      <c r="D486" s="311"/>
      <c r="E486" s="419">
        <f t="shared" si="21"/>
        <v>0</v>
      </c>
      <c r="F486" s="420" t="str">
        <f t="shared" si="22"/>
        <v>否</v>
      </c>
      <c r="G486" s="288" t="str">
        <f t="shared" si="23"/>
        <v>项</v>
      </c>
    </row>
    <row r="487" ht="18.75" spans="1:7">
      <c r="A487" s="316">
        <v>2070114</v>
      </c>
      <c r="B487" s="422" t="s">
        <v>664</v>
      </c>
      <c r="C487" s="311"/>
      <c r="D487" s="311"/>
      <c r="E487" s="419">
        <f t="shared" si="21"/>
        <v>0</v>
      </c>
      <c r="F487" s="420" t="str">
        <f t="shared" si="22"/>
        <v>否</v>
      </c>
      <c r="G487" s="288" t="str">
        <f t="shared" si="23"/>
        <v>项</v>
      </c>
    </row>
    <row r="488" ht="18.75" spans="1:7">
      <c r="A488" s="316">
        <v>2070199</v>
      </c>
      <c r="B488" s="422" t="s">
        <v>665</v>
      </c>
      <c r="C488" s="311">
        <v>37</v>
      </c>
      <c r="D488" s="311">
        <v>35</v>
      </c>
      <c r="E488" s="419">
        <f t="shared" si="21"/>
        <v>-0.054</v>
      </c>
      <c r="F488" s="420" t="str">
        <f t="shared" si="22"/>
        <v>是</v>
      </c>
      <c r="G488" s="288" t="str">
        <f t="shared" si="23"/>
        <v>项</v>
      </c>
    </row>
    <row r="489" ht="18.75" spans="1:7">
      <c r="A489" s="316">
        <v>20702</v>
      </c>
      <c r="B489" s="421" t="s">
        <v>666</v>
      </c>
      <c r="C489" s="305">
        <f>SUM(C490:C496)</f>
        <v>2</v>
      </c>
      <c r="D489" s="305">
        <f>SUM(D490:D496)</f>
        <v>2</v>
      </c>
      <c r="E489" s="419">
        <f t="shared" si="21"/>
        <v>0</v>
      </c>
      <c r="F489" s="420" t="str">
        <f t="shared" si="22"/>
        <v>是</v>
      </c>
      <c r="G489" s="288" t="str">
        <f t="shared" si="23"/>
        <v>款</v>
      </c>
    </row>
    <row r="490" ht="18.75" spans="1:7">
      <c r="A490" s="316">
        <v>2070201</v>
      </c>
      <c r="B490" s="422" t="s">
        <v>139</v>
      </c>
      <c r="C490" s="311"/>
      <c r="D490" s="311"/>
      <c r="E490" s="419">
        <f t="shared" si="21"/>
        <v>0</v>
      </c>
      <c r="F490" s="420" t="str">
        <f t="shared" si="22"/>
        <v>否</v>
      </c>
      <c r="G490" s="288" t="str">
        <f t="shared" si="23"/>
        <v>项</v>
      </c>
    </row>
    <row r="491" ht="18.75" spans="1:7">
      <c r="A491" s="316">
        <v>2070202</v>
      </c>
      <c r="B491" s="422" t="s">
        <v>141</v>
      </c>
      <c r="C491" s="311"/>
      <c r="D491" s="311"/>
      <c r="E491" s="419">
        <f t="shared" si="21"/>
        <v>0</v>
      </c>
      <c r="F491" s="420" t="str">
        <f t="shared" si="22"/>
        <v>否</v>
      </c>
      <c r="G491" s="288" t="str">
        <f t="shared" si="23"/>
        <v>项</v>
      </c>
    </row>
    <row r="492" ht="18.75" spans="1:7">
      <c r="A492" s="316">
        <v>2070203</v>
      </c>
      <c r="B492" s="422" t="s">
        <v>143</v>
      </c>
      <c r="C492" s="311"/>
      <c r="D492" s="311"/>
      <c r="E492" s="419">
        <f t="shared" si="21"/>
        <v>0</v>
      </c>
      <c r="F492" s="420" t="str">
        <f t="shared" si="22"/>
        <v>否</v>
      </c>
      <c r="G492" s="288" t="str">
        <f t="shared" si="23"/>
        <v>项</v>
      </c>
    </row>
    <row r="493" ht="18.75" spans="1:7">
      <c r="A493" s="316">
        <v>2070204</v>
      </c>
      <c r="B493" s="422" t="s">
        <v>667</v>
      </c>
      <c r="C493" s="311">
        <v>2</v>
      </c>
      <c r="D493" s="311">
        <v>2</v>
      </c>
      <c r="E493" s="419">
        <f t="shared" si="21"/>
        <v>0</v>
      </c>
      <c r="F493" s="420" t="str">
        <f t="shared" si="22"/>
        <v>是</v>
      </c>
      <c r="G493" s="288" t="str">
        <f t="shared" si="23"/>
        <v>项</v>
      </c>
    </row>
    <row r="494" ht="18.75" spans="1:7">
      <c r="A494" s="316">
        <v>2070205</v>
      </c>
      <c r="B494" s="422" t="s">
        <v>668</v>
      </c>
      <c r="C494" s="311"/>
      <c r="D494" s="311"/>
      <c r="E494" s="419">
        <f t="shared" si="21"/>
        <v>0</v>
      </c>
      <c r="F494" s="420" t="str">
        <f t="shared" si="22"/>
        <v>否</v>
      </c>
      <c r="G494" s="288" t="str">
        <f t="shared" si="23"/>
        <v>项</v>
      </c>
    </row>
    <row r="495" ht="18.75" spans="1:7">
      <c r="A495" s="316">
        <v>2070206</v>
      </c>
      <c r="B495" s="422" t="s">
        <v>669</v>
      </c>
      <c r="C495" s="311"/>
      <c r="D495" s="311"/>
      <c r="E495" s="419">
        <f t="shared" si="21"/>
        <v>0</v>
      </c>
      <c r="F495" s="420" t="str">
        <f t="shared" si="22"/>
        <v>否</v>
      </c>
      <c r="G495" s="288" t="str">
        <f t="shared" si="23"/>
        <v>项</v>
      </c>
    </row>
    <row r="496" ht="18.75" spans="1:7">
      <c r="A496" s="316">
        <v>2070299</v>
      </c>
      <c r="B496" s="422" t="s">
        <v>670</v>
      </c>
      <c r="C496" s="311"/>
      <c r="D496" s="311"/>
      <c r="E496" s="419">
        <f t="shared" si="21"/>
        <v>0</v>
      </c>
      <c r="F496" s="420" t="str">
        <f t="shared" si="22"/>
        <v>否</v>
      </c>
      <c r="G496" s="288" t="str">
        <f t="shared" si="23"/>
        <v>项</v>
      </c>
    </row>
    <row r="497" ht="18.75" spans="1:7">
      <c r="A497" s="316">
        <v>20703</v>
      </c>
      <c r="B497" s="421" t="s">
        <v>671</v>
      </c>
      <c r="C497" s="305">
        <f>SUM(C498:C507)</f>
        <v>30</v>
      </c>
      <c r="D497" s="305">
        <f>SUM(D498:D507)</f>
        <v>0</v>
      </c>
      <c r="E497" s="419">
        <f t="shared" si="21"/>
        <v>-1</v>
      </c>
      <c r="F497" s="420" t="str">
        <f t="shared" si="22"/>
        <v>是</v>
      </c>
      <c r="G497" s="288" t="str">
        <f t="shared" si="23"/>
        <v>款</v>
      </c>
    </row>
    <row r="498" ht="18.75" spans="1:7">
      <c r="A498" s="316">
        <v>2070301</v>
      </c>
      <c r="B498" s="422" t="s">
        <v>139</v>
      </c>
      <c r="C498" s="311"/>
      <c r="D498" s="311"/>
      <c r="E498" s="419">
        <f t="shared" si="21"/>
        <v>0</v>
      </c>
      <c r="F498" s="420" t="str">
        <f t="shared" si="22"/>
        <v>否</v>
      </c>
      <c r="G498" s="288" t="str">
        <f t="shared" si="23"/>
        <v>项</v>
      </c>
    </row>
    <row r="499" ht="18.75" spans="1:7">
      <c r="A499" s="316">
        <v>2070302</v>
      </c>
      <c r="B499" s="422" t="s">
        <v>141</v>
      </c>
      <c r="C499" s="311"/>
      <c r="D499" s="311"/>
      <c r="E499" s="419">
        <f t="shared" si="21"/>
        <v>0</v>
      </c>
      <c r="F499" s="420" t="str">
        <f t="shared" si="22"/>
        <v>否</v>
      </c>
      <c r="G499" s="288" t="str">
        <f t="shared" si="23"/>
        <v>项</v>
      </c>
    </row>
    <row r="500" ht="18.75" spans="1:7">
      <c r="A500" s="316">
        <v>2070303</v>
      </c>
      <c r="B500" s="422" t="s">
        <v>143</v>
      </c>
      <c r="C500" s="311"/>
      <c r="D500" s="311"/>
      <c r="E500" s="419">
        <f t="shared" si="21"/>
        <v>0</v>
      </c>
      <c r="F500" s="420" t="str">
        <f t="shared" si="22"/>
        <v>否</v>
      </c>
      <c r="G500" s="288" t="str">
        <f t="shared" si="23"/>
        <v>项</v>
      </c>
    </row>
    <row r="501" ht="18.75" spans="1:7">
      <c r="A501" s="316">
        <v>2070304</v>
      </c>
      <c r="B501" s="422" t="s">
        <v>672</v>
      </c>
      <c r="C501" s="311"/>
      <c r="D501" s="311"/>
      <c r="E501" s="419">
        <f t="shared" si="21"/>
        <v>0</v>
      </c>
      <c r="F501" s="420" t="str">
        <f t="shared" si="22"/>
        <v>否</v>
      </c>
      <c r="G501" s="288" t="str">
        <f t="shared" si="23"/>
        <v>项</v>
      </c>
    </row>
    <row r="502" ht="18.75" spans="1:7">
      <c r="A502" s="316">
        <v>2070305</v>
      </c>
      <c r="B502" s="422" t="s">
        <v>673</v>
      </c>
      <c r="C502" s="311"/>
      <c r="D502" s="311"/>
      <c r="E502" s="419">
        <f t="shared" si="21"/>
        <v>0</v>
      </c>
      <c r="F502" s="420" t="str">
        <f t="shared" si="22"/>
        <v>否</v>
      </c>
      <c r="G502" s="288" t="str">
        <f t="shared" si="23"/>
        <v>项</v>
      </c>
    </row>
    <row r="503" ht="18.75" spans="1:7">
      <c r="A503" s="316">
        <v>2070306</v>
      </c>
      <c r="B503" s="422" t="s">
        <v>674</v>
      </c>
      <c r="C503" s="311"/>
      <c r="D503" s="311"/>
      <c r="E503" s="419">
        <f t="shared" si="21"/>
        <v>0</v>
      </c>
      <c r="F503" s="420" t="str">
        <f t="shared" si="22"/>
        <v>否</v>
      </c>
      <c r="G503" s="288" t="str">
        <f t="shared" si="23"/>
        <v>项</v>
      </c>
    </row>
    <row r="504" ht="18.75" spans="1:7">
      <c r="A504" s="316">
        <v>2070307</v>
      </c>
      <c r="B504" s="422" t="s">
        <v>675</v>
      </c>
      <c r="C504" s="311">
        <v>30</v>
      </c>
      <c r="D504" s="311"/>
      <c r="E504" s="419">
        <f t="shared" si="21"/>
        <v>-1</v>
      </c>
      <c r="F504" s="420" t="str">
        <f t="shared" si="22"/>
        <v>是</v>
      </c>
      <c r="G504" s="288" t="str">
        <f t="shared" si="23"/>
        <v>项</v>
      </c>
    </row>
    <row r="505" ht="18.75" spans="1:7">
      <c r="A505" s="316">
        <v>2070308</v>
      </c>
      <c r="B505" s="422" t="s">
        <v>676</v>
      </c>
      <c r="C505" s="311"/>
      <c r="D505" s="311"/>
      <c r="E505" s="419">
        <f t="shared" si="21"/>
        <v>0</v>
      </c>
      <c r="F505" s="420" t="str">
        <f t="shared" si="22"/>
        <v>否</v>
      </c>
      <c r="G505" s="288" t="str">
        <f t="shared" si="23"/>
        <v>项</v>
      </c>
    </row>
    <row r="506" ht="18.75" spans="1:7">
      <c r="A506" s="316">
        <v>2070309</v>
      </c>
      <c r="B506" s="422" t="s">
        <v>677</v>
      </c>
      <c r="C506" s="311"/>
      <c r="D506" s="311"/>
      <c r="E506" s="419">
        <f t="shared" si="21"/>
        <v>0</v>
      </c>
      <c r="F506" s="420" t="str">
        <f t="shared" si="22"/>
        <v>否</v>
      </c>
      <c r="G506" s="288" t="str">
        <f t="shared" si="23"/>
        <v>项</v>
      </c>
    </row>
    <row r="507" ht="18.75" spans="1:7">
      <c r="A507" s="316">
        <v>2070399</v>
      </c>
      <c r="B507" s="422" t="s">
        <v>678</v>
      </c>
      <c r="C507" s="311"/>
      <c r="D507" s="311"/>
      <c r="E507" s="419">
        <f t="shared" si="21"/>
        <v>0</v>
      </c>
      <c r="F507" s="420" t="str">
        <f t="shared" si="22"/>
        <v>否</v>
      </c>
      <c r="G507" s="288" t="str">
        <f t="shared" si="23"/>
        <v>项</v>
      </c>
    </row>
    <row r="508" ht="18.75" spans="1:7">
      <c r="A508" s="316">
        <v>20706</v>
      </c>
      <c r="B508" s="421" t="s">
        <v>679</v>
      </c>
      <c r="C508" s="305">
        <f>SUM(C509:C516)</f>
        <v>0</v>
      </c>
      <c r="D508" s="305">
        <f>SUM(D509:D516)</f>
        <v>0</v>
      </c>
      <c r="E508" s="419">
        <f t="shared" si="21"/>
        <v>0</v>
      </c>
      <c r="F508" s="420" t="str">
        <f t="shared" si="22"/>
        <v>否</v>
      </c>
      <c r="G508" s="288" t="str">
        <f t="shared" si="23"/>
        <v>款</v>
      </c>
    </row>
    <row r="509" ht="18.75" spans="1:7">
      <c r="A509" s="316">
        <v>2070601</v>
      </c>
      <c r="B509" s="422" t="s">
        <v>139</v>
      </c>
      <c r="C509" s="311"/>
      <c r="D509" s="311"/>
      <c r="E509" s="419">
        <f t="shared" si="21"/>
        <v>0</v>
      </c>
      <c r="F509" s="420" t="str">
        <f t="shared" si="22"/>
        <v>否</v>
      </c>
      <c r="G509" s="288" t="str">
        <f t="shared" si="23"/>
        <v>项</v>
      </c>
    </row>
    <row r="510" ht="18.75" spans="1:7">
      <c r="A510" s="316">
        <v>2070602</v>
      </c>
      <c r="B510" s="422" t="s">
        <v>141</v>
      </c>
      <c r="C510" s="311"/>
      <c r="D510" s="311"/>
      <c r="E510" s="419">
        <f t="shared" si="21"/>
        <v>0</v>
      </c>
      <c r="F510" s="420" t="str">
        <f t="shared" si="22"/>
        <v>否</v>
      </c>
      <c r="G510" s="288" t="str">
        <f t="shared" si="23"/>
        <v>项</v>
      </c>
    </row>
    <row r="511" ht="18.75" spans="1:7">
      <c r="A511" s="316">
        <v>2070603</v>
      </c>
      <c r="B511" s="422" t="s">
        <v>143</v>
      </c>
      <c r="C511" s="311"/>
      <c r="D511" s="311"/>
      <c r="E511" s="419">
        <f t="shared" si="21"/>
        <v>0</v>
      </c>
      <c r="F511" s="420" t="str">
        <f t="shared" si="22"/>
        <v>否</v>
      </c>
      <c r="G511" s="288" t="str">
        <f t="shared" si="23"/>
        <v>项</v>
      </c>
    </row>
    <row r="512" ht="18.75" spans="1:7">
      <c r="A512" s="316">
        <v>2070604</v>
      </c>
      <c r="B512" s="422" t="s">
        <v>680</v>
      </c>
      <c r="C512" s="311"/>
      <c r="D512" s="311"/>
      <c r="E512" s="419">
        <f t="shared" si="21"/>
        <v>0</v>
      </c>
      <c r="F512" s="420" t="str">
        <f t="shared" si="22"/>
        <v>否</v>
      </c>
      <c r="G512" s="288" t="str">
        <f t="shared" si="23"/>
        <v>项</v>
      </c>
    </row>
    <row r="513" ht="18.75" spans="1:7">
      <c r="A513" s="316">
        <v>2070605</v>
      </c>
      <c r="B513" s="422" t="s">
        <v>681</v>
      </c>
      <c r="C513" s="311"/>
      <c r="D513" s="311"/>
      <c r="E513" s="419">
        <f t="shared" si="21"/>
        <v>0</v>
      </c>
      <c r="F513" s="420" t="str">
        <f t="shared" si="22"/>
        <v>否</v>
      </c>
      <c r="G513" s="288" t="str">
        <f t="shared" si="23"/>
        <v>项</v>
      </c>
    </row>
    <row r="514" ht="18.75" spans="1:7">
      <c r="A514" s="316">
        <v>2070606</v>
      </c>
      <c r="B514" s="422" t="s">
        <v>682</v>
      </c>
      <c r="C514" s="311"/>
      <c r="D514" s="311"/>
      <c r="E514" s="419">
        <f t="shared" si="21"/>
        <v>0</v>
      </c>
      <c r="F514" s="420" t="str">
        <f t="shared" si="22"/>
        <v>否</v>
      </c>
      <c r="G514" s="288" t="str">
        <f t="shared" si="23"/>
        <v>项</v>
      </c>
    </row>
    <row r="515" ht="18.75" spans="1:7">
      <c r="A515" s="316">
        <v>2070607</v>
      </c>
      <c r="B515" s="422" t="s">
        <v>683</v>
      </c>
      <c r="C515" s="311"/>
      <c r="D515" s="311"/>
      <c r="E515" s="419">
        <f t="shared" si="21"/>
        <v>0</v>
      </c>
      <c r="F515" s="420" t="str">
        <f t="shared" si="22"/>
        <v>否</v>
      </c>
      <c r="G515" s="288" t="str">
        <f t="shared" si="23"/>
        <v>项</v>
      </c>
    </row>
    <row r="516" ht="18.75" spans="1:7">
      <c r="A516" s="316">
        <v>2070699</v>
      </c>
      <c r="B516" s="422" t="s">
        <v>684</v>
      </c>
      <c r="C516" s="311"/>
      <c r="D516" s="311"/>
      <c r="E516" s="419">
        <f t="shared" ref="E516:E579" si="24">IF(C516&lt;0,"",IFERROR(D516/C516-1,0))</f>
        <v>0</v>
      </c>
      <c r="F516" s="420" t="str">
        <f t="shared" ref="F516:F579" si="25">IF(LEN(A516)=3,"是",IF(B516&lt;&gt;"",IF(SUM(C516:D516)&lt;&gt;0,"是","否"),"是"))</f>
        <v>否</v>
      </c>
      <c r="G516" s="288" t="str">
        <f t="shared" ref="G516:G579" si="26">IF(LEN(A516)=3,"类",IF(LEN(A516)=5,"款","项"))</f>
        <v>项</v>
      </c>
    </row>
    <row r="517" ht="18.75" spans="1:7">
      <c r="A517" s="316">
        <v>20708</v>
      </c>
      <c r="B517" s="421" t="s">
        <v>685</v>
      </c>
      <c r="C517" s="305">
        <f>SUM(C518:C524)</f>
        <v>358</v>
      </c>
      <c r="D517" s="305">
        <f>SUM(D518:D524)</f>
        <v>364</v>
      </c>
      <c r="E517" s="419">
        <f t="shared" si="24"/>
        <v>0.017</v>
      </c>
      <c r="F517" s="420" t="str">
        <f t="shared" si="25"/>
        <v>是</v>
      </c>
      <c r="G517" s="288" t="str">
        <f t="shared" si="26"/>
        <v>款</v>
      </c>
    </row>
    <row r="518" ht="18.75" spans="1:7">
      <c r="A518" s="316">
        <v>2070801</v>
      </c>
      <c r="B518" s="422" t="s">
        <v>139</v>
      </c>
      <c r="C518" s="311"/>
      <c r="D518" s="311"/>
      <c r="E518" s="419">
        <f t="shared" si="24"/>
        <v>0</v>
      </c>
      <c r="F518" s="420" t="str">
        <f t="shared" si="25"/>
        <v>否</v>
      </c>
      <c r="G518" s="288" t="str">
        <f t="shared" si="26"/>
        <v>项</v>
      </c>
    </row>
    <row r="519" ht="18.75" spans="1:7">
      <c r="A519" s="316">
        <v>2070802</v>
      </c>
      <c r="B519" s="422" t="s">
        <v>141</v>
      </c>
      <c r="C519" s="311"/>
      <c r="D519" s="311"/>
      <c r="E519" s="419">
        <f t="shared" si="24"/>
        <v>0</v>
      </c>
      <c r="F519" s="420" t="str">
        <f t="shared" si="25"/>
        <v>否</v>
      </c>
      <c r="G519" s="288" t="str">
        <f t="shared" si="26"/>
        <v>项</v>
      </c>
    </row>
    <row r="520" ht="18.75" spans="1:7">
      <c r="A520" s="316">
        <v>2070803</v>
      </c>
      <c r="B520" s="422" t="s">
        <v>143</v>
      </c>
      <c r="C520" s="311"/>
      <c r="D520" s="311"/>
      <c r="E520" s="419">
        <f t="shared" si="24"/>
        <v>0</v>
      </c>
      <c r="F520" s="420" t="str">
        <f t="shared" si="25"/>
        <v>否</v>
      </c>
      <c r="G520" s="288" t="str">
        <f t="shared" si="26"/>
        <v>项</v>
      </c>
    </row>
    <row r="521" ht="18.75" spans="1:7">
      <c r="A521" s="316">
        <v>2070806</v>
      </c>
      <c r="B521" s="422" t="s">
        <v>686</v>
      </c>
      <c r="C521" s="311"/>
      <c r="D521" s="311"/>
      <c r="E521" s="419">
        <f t="shared" si="24"/>
        <v>0</v>
      </c>
      <c r="F521" s="420" t="str">
        <f t="shared" si="25"/>
        <v>否</v>
      </c>
      <c r="G521" s="288" t="str">
        <f t="shared" si="26"/>
        <v>项</v>
      </c>
    </row>
    <row r="522" ht="18.75" spans="1:7">
      <c r="A522" s="430">
        <v>2070807</v>
      </c>
      <c r="B522" s="422" t="s">
        <v>687</v>
      </c>
      <c r="C522" s="311"/>
      <c r="D522" s="311"/>
      <c r="E522" s="419">
        <f t="shared" si="24"/>
        <v>0</v>
      </c>
      <c r="F522" s="420" t="str">
        <f t="shared" si="25"/>
        <v>否</v>
      </c>
      <c r="G522" s="288" t="str">
        <f t="shared" si="26"/>
        <v>项</v>
      </c>
    </row>
    <row r="523" ht="18.75" spans="1:7">
      <c r="A523" s="430">
        <v>2070808</v>
      </c>
      <c r="B523" s="422" t="s">
        <v>688</v>
      </c>
      <c r="C523" s="311">
        <v>358</v>
      </c>
      <c r="D523" s="311">
        <v>364</v>
      </c>
      <c r="E523" s="419">
        <f t="shared" si="24"/>
        <v>0.017</v>
      </c>
      <c r="F523" s="420" t="str">
        <f t="shared" si="25"/>
        <v>是</v>
      </c>
      <c r="G523" s="288" t="str">
        <f t="shared" si="26"/>
        <v>项</v>
      </c>
    </row>
    <row r="524" ht="18.75" spans="1:7">
      <c r="A524" s="316">
        <v>2070899</v>
      </c>
      <c r="B524" s="422" t="s">
        <v>689</v>
      </c>
      <c r="C524" s="311"/>
      <c r="D524" s="311"/>
      <c r="E524" s="419">
        <f t="shared" si="24"/>
        <v>0</v>
      </c>
      <c r="F524" s="420" t="str">
        <f t="shared" si="25"/>
        <v>否</v>
      </c>
      <c r="G524" s="288" t="str">
        <f t="shared" si="26"/>
        <v>项</v>
      </c>
    </row>
    <row r="525" ht="18.75" spans="1:7">
      <c r="A525" s="316">
        <v>20799</v>
      </c>
      <c r="B525" s="421" t="s">
        <v>690</v>
      </c>
      <c r="C525" s="305">
        <f>SUM(C526:C528)</f>
        <v>436</v>
      </c>
      <c r="D525" s="305">
        <f>SUM(D526:D528)</f>
        <v>1560</v>
      </c>
      <c r="E525" s="419">
        <f t="shared" si="24"/>
        <v>2.578</v>
      </c>
      <c r="F525" s="420" t="str">
        <f t="shared" si="25"/>
        <v>是</v>
      </c>
      <c r="G525" s="288" t="str">
        <f t="shared" si="26"/>
        <v>款</v>
      </c>
    </row>
    <row r="526" ht="18.75" spans="1:7">
      <c r="A526" s="316">
        <v>2079902</v>
      </c>
      <c r="B526" s="431" t="s">
        <v>691</v>
      </c>
      <c r="C526" s="311"/>
      <c r="D526" s="432"/>
      <c r="E526" s="419">
        <f t="shared" si="24"/>
        <v>0</v>
      </c>
      <c r="F526" s="420" t="str">
        <f t="shared" si="25"/>
        <v>否</v>
      </c>
      <c r="G526" s="288" t="str">
        <f t="shared" si="26"/>
        <v>项</v>
      </c>
    </row>
    <row r="527" ht="18.75" spans="1:7">
      <c r="A527" s="316">
        <v>2079903</v>
      </c>
      <c r="B527" s="422" t="s">
        <v>692</v>
      </c>
      <c r="C527" s="311"/>
      <c r="D527" s="311"/>
      <c r="E527" s="419">
        <f t="shared" si="24"/>
        <v>0</v>
      </c>
      <c r="F527" s="420" t="str">
        <f t="shared" si="25"/>
        <v>否</v>
      </c>
      <c r="G527" s="288" t="str">
        <f t="shared" si="26"/>
        <v>项</v>
      </c>
    </row>
    <row r="528" ht="18.75" spans="1:7">
      <c r="A528" s="316">
        <v>2079999</v>
      </c>
      <c r="B528" s="422" t="s">
        <v>690</v>
      </c>
      <c r="C528" s="311">
        <v>436</v>
      </c>
      <c r="D528" s="311">
        <v>1560</v>
      </c>
      <c r="E528" s="419">
        <f t="shared" si="24"/>
        <v>2.578</v>
      </c>
      <c r="F528" s="420" t="str">
        <f t="shared" si="25"/>
        <v>是</v>
      </c>
      <c r="G528" s="288" t="str">
        <f t="shared" si="26"/>
        <v>项</v>
      </c>
    </row>
    <row r="529" ht="18.75" spans="1:7">
      <c r="A529" s="317">
        <v>208</v>
      </c>
      <c r="B529" s="418" t="s">
        <v>84</v>
      </c>
      <c r="C529" s="300">
        <f>SUM(C530,C549,C558,C560,C569,C573,C583,C592,C599,C607,C616,C622,C625,C628,C631,C634,C637,C641,C645,C654,C657)</f>
        <v>39120</v>
      </c>
      <c r="D529" s="300">
        <f>SUM(D530,D549,D558,D560,D569,D573,D583,D592,D599,D607,D616,D622,D625,D628,D631,D634,D637,D641,D645,D654,D657)</f>
        <v>50734</v>
      </c>
      <c r="E529" s="419">
        <f t="shared" si="24"/>
        <v>0.297</v>
      </c>
      <c r="F529" s="420" t="str">
        <f t="shared" si="25"/>
        <v>是</v>
      </c>
      <c r="G529" s="288" t="str">
        <f t="shared" si="26"/>
        <v>类</v>
      </c>
    </row>
    <row r="530" ht="18.75" spans="1:7">
      <c r="A530" s="316">
        <v>20801</v>
      </c>
      <c r="B530" s="421" t="s">
        <v>693</v>
      </c>
      <c r="C530" s="305">
        <f>SUM(C531:C548)</f>
        <v>736</v>
      </c>
      <c r="D530" s="305">
        <f>SUM(D531:D548)</f>
        <v>769</v>
      </c>
      <c r="E530" s="419">
        <f t="shared" si="24"/>
        <v>0.045</v>
      </c>
      <c r="F530" s="420" t="str">
        <f t="shared" si="25"/>
        <v>是</v>
      </c>
      <c r="G530" s="288" t="str">
        <f t="shared" si="26"/>
        <v>款</v>
      </c>
    </row>
    <row r="531" ht="18.75" spans="1:7">
      <c r="A531" s="316">
        <v>2080101</v>
      </c>
      <c r="B531" s="422" t="s">
        <v>139</v>
      </c>
      <c r="C531" s="311">
        <v>634</v>
      </c>
      <c r="D531" s="311">
        <v>652</v>
      </c>
      <c r="E531" s="419">
        <f t="shared" si="24"/>
        <v>0.028</v>
      </c>
      <c r="F531" s="420" t="str">
        <f t="shared" si="25"/>
        <v>是</v>
      </c>
      <c r="G531" s="288" t="str">
        <f t="shared" si="26"/>
        <v>项</v>
      </c>
    </row>
    <row r="532" ht="18.75" spans="1:7">
      <c r="A532" s="316">
        <v>2080102</v>
      </c>
      <c r="B532" s="422" t="s">
        <v>141</v>
      </c>
      <c r="C532" s="311">
        <v>5</v>
      </c>
      <c r="D532" s="311">
        <v>1</v>
      </c>
      <c r="E532" s="419">
        <f t="shared" si="24"/>
        <v>-0.8</v>
      </c>
      <c r="F532" s="420" t="str">
        <f t="shared" si="25"/>
        <v>是</v>
      </c>
      <c r="G532" s="288" t="str">
        <f t="shared" si="26"/>
        <v>项</v>
      </c>
    </row>
    <row r="533" ht="18.75" spans="1:7">
      <c r="A533" s="316">
        <v>2080103</v>
      </c>
      <c r="B533" s="422" t="s">
        <v>143</v>
      </c>
      <c r="C533" s="311"/>
      <c r="D533" s="311"/>
      <c r="E533" s="419">
        <f t="shared" si="24"/>
        <v>0</v>
      </c>
      <c r="F533" s="420" t="str">
        <f t="shared" si="25"/>
        <v>否</v>
      </c>
      <c r="G533" s="288" t="str">
        <f t="shared" si="26"/>
        <v>项</v>
      </c>
    </row>
    <row r="534" ht="18.75" spans="1:7">
      <c r="A534" s="316">
        <v>2080104</v>
      </c>
      <c r="B534" s="422" t="s">
        <v>694</v>
      </c>
      <c r="C534" s="311"/>
      <c r="D534" s="311"/>
      <c r="E534" s="419">
        <f t="shared" si="24"/>
        <v>0</v>
      </c>
      <c r="F534" s="420" t="str">
        <f t="shared" si="25"/>
        <v>否</v>
      </c>
      <c r="G534" s="288" t="str">
        <f t="shared" si="26"/>
        <v>项</v>
      </c>
    </row>
    <row r="535" ht="18.75" spans="1:7">
      <c r="A535" s="316">
        <v>2080105</v>
      </c>
      <c r="B535" s="422" t="s">
        <v>695</v>
      </c>
      <c r="C535" s="311"/>
      <c r="D535" s="311"/>
      <c r="E535" s="419">
        <f t="shared" si="24"/>
        <v>0</v>
      </c>
      <c r="F535" s="420" t="str">
        <f t="shared" si="25"/>
        <v>否</v>
      </c>
      <c r="G535" s="288" t="str">
        <f t="shared" si="26"/>
        <v>项</v>
      </c>
    </row>
    <row r="536" ht="18.75" spans="1:7">
      <c r="A536" s="316">
        <v>2080106</v>
      </c>
      <c r="B536" s="422" t="s">
        <v>696</v>
      </c>
      <c r="C536" s="311"/>
      <c r="D536" s="311">
        <v>5</v>
      </c>
      <c r="E536" s="419">
        <f t="shared" si="24"/>
        <v>0</v>
      </c>
      <c r="F536" s="420" t="str">
        <f t="shared" si="25"/>
        <v>是</v>
      </c>
      <c r="G536" s="288" t="str">
        <f t="shared" si="26"/>
        <v>项</v>
      </c>
    </row>
    <row r="537" ht="18.75" spans="1:7">
      <c r="A537" s="316">
        <v>2080107</v>
      </c>
      <c r="B537" s="422" t="s">
        <v>697</v>
      </c>
      <c r="C537" s="311"/>
      <c r="D537" s="311"/>
      <c r="E537" s="419">
        <f t="shared" si="24"/>
        <v>0</v>
      </c>
      <c r="F537" s="420" t="str">
        <f t="shared" si="25"/>
        <v>否</v>
      </c>
      <c r="G537" s="288" t="str">
        <f t="shared" si="26"/>
        <v>项</v>
      </c>
    </row>
    <row r="538" ht="18.75" spans="1:7">
      <c r="A538" s="316">
        <v>2080108</v>
      </c>
      <c r="B538" s="422" t="s">
        <v>238</v>
      </c>
      <c r="C538" s="311"/>
      <c r="D538" s="311"/>
      <c r="E538" s="419">
        <f t="shared" si="24"/>
        <v>0</v>
      </c>
      <c r="F538" s="420" t="str">
        <f t="shared" si="25"/>
        <v>否</v>
      </c>
      <c r="G538" s="288" t="str">
        <f t="shared" si="26"/>
        <v>项</v>
      </c>
    </row>
    <row r="539" ht="18.75" spans="1:7">
      <c r="A539" s="316">
        <v>2080109</v>
      </c>
      <c r="B539" s="422" t="s">
        <v>698</v>
      </c>
      <c r="C539" s="311"/>
      <c r="D539" s="311">
        <v>1</v>
      </c>
      <c r="E539" s="419">
        <f t="shared" si="24"/>
        <v>0</v>
      </c>
      <c r="F539" s="420" t="str">
        <f t="shared" si="25"/>
        <v>是</v>
      </c>
      <c r="G539" s="288" t="str">
        <f t="shared" si="26"/>
        <v>项</v>
      </c>
    </row>
    <row r="540" ht="18.75" spans="1:7">
      <c r="A540" s="316">
        <v>2080110</v>
      </c>
      <c r="B540" s="422" t="s">
        <v>699</v>
      </c>
      <c r="C540" s="311"/>
      <c r="D540" s="311"/>
      <c r="E540" s="419">
        <f t="shared" si="24"/>
        <v>0</v>
      </c>
      <c r="F540" s="420" t="str">
        <f t="shared" si="25"/>
        <v>否</v>
      </c>
      <c r="G540" s="288" t="str">
        <f t="shared" si="26"/>
        <v>项</v>
      </c>
    </row>
    <row r="541" ht="18.75" spans="1:7">
      <c r="A541" s="316">
        <v>2080111</v>
      </c>
      <c r="B541" s="422" t="s">
        <v>700</v>
      </c>
      <c r="C541" s="311"/>
      <c r="D541" s="311"/>
      <c r="E541" s="419">
        <f t="shared" si="24"/>
        <v>0</v>
      </c>
      <c r="F541" s="420" t="str">
        <f t="shared" si="25"/>
        <v>否</v>
      </c>
      <c r="G541" s="288" t="str">
        <f t="shared" si="26"/>
        <v>项</v>
      </c>
    </row>
    <row r="542" ht="18.75" spans="1:7">
      <c r="A542" s="316">
        <v>2080112</v>
      </c>
      <c r="B542" s="422" t="s">
        <v>701</v>
      </c>
      <c r="C542" s="311"/>
      <c r="D542" s="311"/>
      <c r="E542" s="419">
        <f t="shared" si="24"/>
        <v>0</v>
      </c>
      <c r="F542" s="420" t="str">
        <f t="shared" si="25"/>
        <v>否</v>
      </c>
      <c r="G542" s="288" t="str">
        <f t="shared" si="26"/>
        <v>项</v>
      </c>
    </row>
    <row r="543" ht="18.75" spans="1:7">
      <c r="A543" s="423">
        <v>2080113</v>
      </c>
      <c r="B543" s="428" t="s">
        <v>702</v>
      </c>
      <c r="C543" s="311"/>
      <c r="D543" s="311"/>
      <c r="E543" s="419">
        <f t="shared" si="24"/>
        <v>0</v>
      </c>
      <c r="F543" s="420" t="str">
        <f t="shared" si="25"/>
        <v>否</v>
      </c>
      <c r="G543" s="288" t="str">
        <f t="shared" si="26"/>
        <v>项</v>
      </c>
    </row>
    <row r="544" ht="18.75" spans="1:7">
      <c r="A544" s="423">
        <v>2080114</v>
      </c>
      <c r="B544" s="428" t="s">
        <v>703</v>
      </c>
      <c r="C544" s="311"/>
      <c r="D544" s="311"/>
      <c r="E544" s="419">
        <f t="shared" si="24"/>
        <v>0</v>
      </c>
      <c r="F544" s="420" t="str">
        <f t="shared" si="25"/>
        <v>否</v>
      </c>
      <c r="G544" s="288" t="str">
        <f t="shared" si="26"/>
        <v>项</v>
      </c>
    </row>
    <row r="545" ht="18.75" spans="1:7">
      <c r="A545" s="423">
        <v>2080115</v>
      </c>
      <c r="B545" s="428" t="s">
        <v>704</v>
      </c>
      <c r="C545" s="311"/>
      <c r="D545" s="311"/>
      <c r="E545" s="419">
        <f t="shared" si="24"/>
        <v>0</v>
      </c>
      <c r="F545" s="420" t="str">
        <f t="shared" si="25"/>
        <v>否</v>
      </c>
      <c r="G545" s="288" t="str">
        <f t="shared" si="26"/>
        <v>项</v>
      </c>
    </row>
    <row r="546" ht="18.75" spans="1:7">
      <c r="A546" s="423">
        <v>2080116</v>
      </c>
      <c r="B546" s="428" t="s">
        <v>705</v>
      </c>
      <c r="C546" s="311"/>
      <c r="D546" s="311"/>
      <c r="E546" s="419">
        <f t="shared" si="24"/>
        <v>0</v>
      </c>
      <c r="F546" s="420" t="str">
        <f t="shared" si="25"/>
        <v>否</v>
      </c>
      <c r="G546" s="288" t="str">
        <f t="shared" si="26"/>
        <v>项</v>
      </c>
    </row>
    <row r="547" ht="18.75" spans="1:7">
      <c r="A547" s="423">
        <v>2080150</v>
      </c>
      <c r="B547" s="428" t="s">
        <v>157</v>
      </c>
      <c r="C547" s="311"/>
      <c r="D547" s="311"/>
      <c r="E547" s="419">
        <f t="shared" si="24"/>
        <v>0</v>
      </c>
      <c r="F547" s="420" t="str">
        <f t="shared" si="25"/>
        <v>否</v>
      </c>
      <c r="G547" s="288" t="str">
        <f t="shared" si="26"/>
        <v>项</v>
      </c>
    </row>
    <row r="548" ht="18.75" spans="1:7">
      <c r="A548" s="316">
        <v>2080199</v>
      </c>
      <c r="B548" s="422" t="s">
        <v>706</v>
      </c>
      <c r="C548" s="311">
        <v>97</v>
      </c>
      <c r="D548" s="311">
        <v>110</v>
      </c>
      <c r="E548" s="419">
        <f t="shared" si="24"/>
        <v>0.134</v>
      </c>
      <c r="F548" s="420" t="str">
        <f t="shared" si="25"/>
        <v>是</v>
      </c>
      <c r="G548" s="288" t="str">
        <f t="shared" si="26"/>
        <v>项</v>
      </c>
    </row>
    <row r="549" ht="18.75" spans="1:7">
      <c r="A549" s="316">
        <v>20802</v>
      </c>
      <c r="B549" s="421" t="s">
        <v>707</v>
      </c>
      <c r="C549" s="305">
        <f>SUM(C550:C557)</f>
        <v>747</v>
      </c>
      <c r="D549" s="305">
        <f>SUM(D550:D557)</f>
        <v>889</v>
      </c>
      <c r="E549" s="419">
        <f t="shared" si="24"/>
        <v>0.19</v>
      </c>
      <c r="F549" s="420" t="str">
        <f t="shared" si="25"/>
        <v>是</v>
      </c>
      <c r="G549" s="288" t="str">
        <f t="shared" si="26"/>
        <v>款</v>
      </c>
    </row>
    <row r="550" ht="18.75" spans="1:7">
      <c r="A550" s="316">
        <v>2080201</v>
      </c>
      <c r="B550" s="422" t="s">
        <v>139</v>
      </c>
      <c r="C550" s="311">
        <v>350</v>
      </c>
      <c r="D550" s="311">
        <v>329</v>
      </c>
      <c r="E550" s="419">
        <f t="shared" si="24"/>
        <v>-0.06</v>
      </c>
      <c r="F550" s="420" t="str">
        <f t="shared" si="25"/>
        <v>是</v>
      </c>
      <c r="G550" s="288" t="str">
        <f t="shared" si="26"/>
        <v>项</v>
      </c>
    </row>
    <row r="551" ht="18.75" spans="1:7">
      <c r="A551" s="316">
        <v>2080202</v>
      </c>
      <c r="B551" s="422" t="s">
        <v>141</v>
      </c>
      <c r="C551" s="311"/>
      <c r="D551" s="311"/>
      <c r="E551" s="419">
        <f t="shared" si="24"/>
        <v>0</v>
      </c>
      <c r="F551" s="420" t="str">
        <f t="shared" si="25"/>
        <v>否</v>
      </c>
      <c r="G551" s="288" t="str">
        <f t="shared" si="26"/>
        <v>项</v>
      </c>
    </row>
    <row r="552" ht="18.75" spans="1:7">
      <c r="A552" s="316">
        <v>2080203</v>
      </c>
      <c r="B552" s="422" t="s">
        <v>143</v>
      </c>
      <c r="C552" s="311"/>
      <c r="D552" s="311"/>
      <c r="E552" s="419">
        <f t="shared" si="24"/>
        <v>0</v>
      </c>
      <c r="F552" s="420" t="str">
        <f t="shared" si="25"/>
        <v>否</v>
      </c>
      <c r="G552" s="288" t="str">
        <f t="shared" si="26"/>
        <v>项</v>
      </c>
    </row>
    <row r="553" ht="18.75" spans="1:7">
      <c r="A553" s="316">
        <v>2080206</v>
      </c>
      <c r="B553" s="422" t="s">
        <v>708</v>
      </c>
      <c r="C553" s="311"/>
      <c r="D553" s="311"/>
      <c r="E553" s="419">
        <f t="shared" si="24"/>
        <v>0</v>
      </c>
      <c r="F553" s="420" t="str">
        <f t="shared" si="25"/>
        <v>否</v>
      </c>
      <c r="G553" s="288" t="str">
        <f t="shared" si="26"/>
        <v>项</v>
      </c>
    </row>
    <row r="554" ht="18.75" spans="1:7">
      <c r="A554" s="316">
        <v>2080207</v>
      </c>
      <c r="B554" s="422" t="s">
        <v>709</v>
      </c>
      <c r="C554" s="311"/>
      <c r="D554" s="311">
        <v>13</v>
      </c>
      <c r="E554" s="419">
        <f t="shared" si="24"/>
        <v>0</v>
      </c>
      <c r="F554" s="420" t="str">
        <f t="shared" si="25"/>
        <v>是</v>
      </c>
      <c r="G554" s="288" t="str">
        <f t="shared" si="26"/>
        <v>项</v>
      </c>
    </row>
    <row r="555" ht="18.75" spans="1:7">
      <c r="A555" s="316">
        <v>2080208</v>
      </c>
      <c r="B555" s="431" t="s">
        <v>710</v>
      </c>
      <c r="C555" s="311"/>
      <c r="D555" s="432"/>
      <c r="E555" s="419">
        <f t="shared" si="24"/>
        <v>0</v>
      </c>
      <c r="F555" s="420" t="str">
        <f t="shared" si="25"/>
        <v>否</v>
      </c>
      <c r="G555" s="288" t="str">
        <f t="shared" si="26"/>
        <v>项</v>
      </c>
    </row>
    <row r="556" ht="18.75" spans="1:7">
      <c r="A556" s="316">
        <v>2080209</v>
      </c>
      <c r="B556" s="425" t="s">
        <v>711</v>
      </c>
      <c r="C556" s="311"/>
      <c r="D556" s="311">
        <v>10</v>
      </c>
      <c r="E556" s="419">
        <f t="shared" si="24"/>
        <v>0</v>
      </c>
      <c r="F556" s="420" t="str">
        <f t="shared" si="25"/>
        <v>是</v>
      </c>
      <c r="G556" s="288" t="str">
        <f t="shared" si="26"/>
        <v>项</v>
      </c>
    </row>
    <row r="557" ht="18.75" spans="1:7">
      <c r="A557" s="316">
        <v>2080299</v>
      </c>
      <c r="B557" s="422" t="s">
        <v>712</v>
      </c>
      <c r="C557" s="311">
        <v>397</v>
      </c>
      <c r="D557" s="311">
        <v>537</v>
      </c>
      <c r="E557" s="419">
        <f t="shared" si="24"/>
        <v>0.353</v>
      </c>
      <c r="F557" s="420" t="str">
        <f t="shared" si="25"/>
        <v>是</v>
      </c>
      <c r="G557" s="288" t="str">
        <f t="shared" si="26"/>
        <v>项</v>
      </c>
    </row>
    <row r="558" ht="18.75" spans="1:7">
      <c r="A558" s="316">
        <v>20804</v>
      </c>
      <c r="B558" s="421" t="s">
        <v>713</v>
      </c>
      <c r="C558" s="311">
        <f>SUM(C559:C559)</f>
        <v>0</v>
      </c>
      <c r="D558" s="311">
        <f>SUM(D559:D559)</f>
        <v>0</v>
      </c>
      <c r="E558" s="419">
        <f t="shared" si="24"/>
        <v>0</v>
      </c>
      <c r="F558" s="420" t="str">
        <f t="shared" si="25"/>
        <v>否</v>
      </c>
      <c r="G558" s="288" t="str">
        <f t="shared" si="26"/>
        <v>款</v>
      </c>
    </row>
    <row r="559" ht="18.75" spans="1:7">
      <c r="A559" s="316">
        <v>2080402</v>
      </c>
      <c r="B559" s="422" t="s">
        <v>714</v>
      </c>
      <c r="C559" s="311"/>
      <c r="D559" s="311"/>
      <c r="E559" s="419">
        <f t="shared" si="24"/>
        <v>0</v>
      </c>
      <c r="F559" s="420" t="str">
        <f t="shared" si="25"/>
        <v>否</v>
      </c>
      <c r="G559" s="288" t="str">
        <f t="shared" si="26"/>
        <v>项</v>
      </c>
    </row>
    <row r="560" ht="18.75" spans="1:7">
      <c r="A560" s="316">
        <v>20805</v>
      </c>
      <c r="B560" s="421" t="s">
        <v>715</v>
      </c>
      <c r="C560" s="305">
        <f>SUM(C561:C568)</f>
        <v>13181</v>
      </c>
      <c r="D560" s="305">
        <f>SUM(D561:D568)</f>
        <v>20873</v>
      </c>
      <c r="E560" s="419">
        <f t="shared" si="24"/>
        <v>0.584</v>
      </c>
      <c r="F560" s="420" t="str">
        <f t="shared" si="25"/>
        <v>是</v>
      </c>
      <c r="G560" s="288" t="str">
        <f t="shared" si="26"/>
        <v>款</v>
      </c>
    </row>
    <row r="561" ht="18.75" spans="1:7">
      <c r="A561" s="316">
        <v>2080501</v>
      </c>
      <c r="B561" s="422" t="s">
        <v>716</v>
      </c>
      <c r="C561" s="311">
        <v>2589</v>
      </c>
      <c r="D561" s="311">
        <v>2702</v>
      </c>
      <c r="E561" s="419">
        <f t="shared" si="24"/>
        <v>0.044</v>
      </c>
      <c r="F561" s="420" t="str">
        <f t="shared" si="25"/>
        <v>是</v>
      </c>
      <c r="G561" s="288" t="str">
        <f t="shared" si="26"/>
        <v>项</v>
      </c>
    </row>
    <row r="562" ht="18.75" spans="1:7">
      <c r="A562" s="316">
        <v>2080502</v>
      </c>
      <c r="B562" s="422" t="s">
        <v>717</v>
      </c>
      <c r="C562" s="311">
        <v>3027</v>
      </c>
      <c r="D562" s="311">
        <v>3274</v>
      </c>
      <c r="E562" s="419">
        <f t="shared" si="24"/>
        <v>0.082</v>
      </c>
      <c r="F562" s="420" t="str">
        <f t="shared" si="25"/>
        <v>是</v>
      </c>
      <c r="G562" s="288" t="str">
        <f t="shared" si="26"/>
        <v>项</v>
      </c>
    </row>
    <row r="563" ht="18.75" spans="1:7">
      <c r="A563" s="316">
        <v>2080503</v>
      </c>
      <c r="B563" s="422" t="s">
        <v>718</v>
      </c>
      <c r="C563" s="311"/>
      <c r="D563" s="311"/>
      <c r="E563" s="419">
        <f t="shared" si="24"/>
        <v>0</v>
      </c>
      <c r="F563" s="420" t="str">
        <f t="shared" si="25"/>
        <v>否</v>
      </c>
      <c r="G563" s="288" t="str">
        <f t="shared" si="26"/>
        <v>项</v>
      </c>
    </row>
    <row r="564" ht="18.75" spans="1:7">
      <c r="A564" s="316">
        <v>2080505</v>
      </c>
      <c r="B564" s="422" t="s">
        <v>719</v>
      </c>
      <c r="C564" s="311">
        <v>7147</v>
      </c>
      <c r="D564" s="311">
        <v>10237</v>
      </c>
      <c r="E564" s="419">
        <f t="shared" si="24"/>
        <v>0.432</v>
      </c>
      <c r="F564" s="420" t="str">
        <f t="shared" si="25"/>
        <v>是</v>
      </c>
      <c r="G564" s="288" t="str">
        <f t="shared" si="26"/>
        <v>项</v>
      </c>
    </row>
    <row r="565" ht="18.75" spans="1:7">
      <c r="A565" s="316">
        <v>2080506</v>
      </c>
      <c r="B565" s="422" t="s">
        <v>720</v>
      </c>
      <c r="C565" s="311">
        <v>183</v>
      </c>
      <c r="D565" s="311">
        <v>1157</v>
      </c>
      <c r="E565" s="419">
        <f t="shared" si="24"/>
        <v>5.322</v>
      </c>
      <c r="F565" s="420" t="str">
        <f t="shared" si="25"/>
        <v>是</v>
      </c>
      <c r="G565" s="288" t="str">
        <f t="shared" si="26"/>
        <v>项</v>
      </c>
    </row>
    <row r="566" ht="18.75" spans="1:7">
      <c r="A566" s="316">
        <v>2080507</v>
      </c>
      <c r="B566" s="422" t="s">
        <v>721</v>
      </c>
      <c r="C566" s="311"/>
      <c r="D566" s="311">
        <v>3230</v>
      </c>
      <c r="E566" s="419">
        <f t="shared" si="24"/>
        <v>0</v>
      </c>
      <c r="F566" s="420" t="str">
        <f t="shared" si="25"/>
        <v>是</v>
      </c>
      <c r="G566" s="288" t="str">
        <f t="shared" si="26"/>
        <v>项</v>
      </c>
    </row>
    <row r="567" ht="18.75" spans="1:7">
      <c r="A567" s="423">
        <v>2080508</v>
      </c>
      <c r="B567" s="428" t="s">
        <v>722</v>
      </c>
      <c r="C567" s="311"/>
      <c r="D567" s="311"/>
      <c r="E567" s="419">
        <f t="shared" si="24"/>
        <v>0</v>
      </c>
      <c r="F567" s="420" t="str">
        <f t="shared" si="25"/>
        <v>否</v>
      </c>
      <c r="G567" s="288" t="str">
        <f t="shared" si="26"/>
        <v>项</v>
      </c>
    </row>
    <row r="568" ht="18.75" spans="1:7">
      <c r="A568" s="316">
        <v>2080599</v>
      </c>
      <c r="B568" s="422" t="s">
        <v>723</v>
      </c>
      <c r="C568" s="311">
        <v>235</v>
      </c>
      <c r="D568" s="311">
        <v>273</v>
      </c>
      <c r="E568" s="419">
        <f t="shared" si="24"/>
        <v>0.162</v>
      </c>
      <c r="F568" s="420" t="str">
        <f t="shared" si="25"/>
        <v>是</v>
      </c>
      <c r="G568" s="288" t="str">
        <f t="shared" si="26"/>
        <v>项</v>
      </c>
    </row>
    <row r="569" ht="18.75" spans="1:7">
      <c r="A569" s="316">
        <v>20806</v>
      </c>
      <c r="B569" s="421" t="s">
        <v>724</v>
      </c>
      <c r="C569" s="305">
        <f>SUM(C570:C572)</f>
        <v>0</v>
      </c>
      <c r="D569" s="305">
        <f>SUM(D570:D572)</f>
        <v>0</v>
      </c>
      <c r="E569" s="419">
        <f t="shared" si="24"/>
        <v>0</v>
      </c>
      <c r="F569" s="420" t="str">
        <f t="shared" si="25"/>
        <v>否</v>
      </c>
      <c r="G569" s="288" t="str">
        <f t="shared" si="26"/>
        <v>款</v>
      </c>
    </row>
    <row r="570" ht="18.75" spans="1:7">
      <c r="A570" s="316">
        <v>2080601</v>
      </c>
      <c r="B570" s="422" t="s">
        <v>725</v>
      </c>
      <c r="C570" s="311"/>
      <c r="D570" s="311"/>
      <c r="E570" s="419">
        <f t="shared" si="24"/>
        <v>0</v>
      </c>
      <c r="F570" s="420" t="str">
        <f t="shared" si="25"/>
        <v>否</v>
      </c>
      <c r="G570" s="288" t="str">
        <f t="shared" si="26"/>
        <v>项</v>
      </c>
    </row>
    <row r="571" ht="18.75" spans="1:7">
      <c r="A571" s="316">
        <v>2080602</v>
      </c>
      <c r="B571" s="422" t="s">
        <v>726</v>
      </c>
      <c r="C571" s="311"/>
      <c r="D571" s="311"/>
      <c r="E571" s="419">
        <f t="shared" si="24"/>
        <v>0</v>
      </c>
      <c r="F571" s="420" t="str">
        <f t="shared" si="25"/>
        <v>否</v>
      </c>
      <c r="G571" s="288" t="str">
        <f t="shared" si="26"/>
        <v>项</v>
      </c>
    </row>
    <row r="572" ht="18.75" spans="1:7">
      <c r="A572" s="316">
        <v>2080699</v>
      </c>
      <c r="B572" s="422" t="s">
        <v>727</v>
      </c>
      <c r="C572" s="311"/>
      <c r="D572" s="311"/>
      <c r="E572" s="419">
        <f t="shared" si="24"/>
        <v>0</v>
      </c>
      <c r="F572" s="420" t="str">
        <f t="shared" si="25"/>
        <v>否</v>
      </c>
      <c r="G572" s="288" t="str">
        <f t="shared" si="26"/>
        <v>项</v>
      </c>
    </row>
    <row r="573" ht="18.75" spans="1:7">
      <c r="A573" s="316">
        <v>20807</v>
      </c>
      <c r="B573" s="421" t="s">
        <v>728</v>
      </c>
      <c r="C573" s="305">
        <f>SUM(C574:C582)</f>
        <v>2735</v>
      </c>
      <c r="D573" s="305">
        <f>SUM(D574:D582)</f>
        <v>181</v>
      </c>
      <c r="E573" s="419">
        <f t="shared" si="24"/>
        <v>-0.934</v>
      </c>
      <c r="F573" s="420" t="str">
        <f t="shared" si="25"/>
        <v>是</v>
      </c>
      <c r="G573" s="288" t="str">
        <f t="shared" si="26"/>
        <v>款</v>
      </c>
    </row>
    <row r="574" ht="18.75" spans="1:7">
      <c r="A574" s="316">
        <v>2080701</v>
      </c>
      <c r="B574" s="424" t="s">
        <v>729</v>
      </c>
      <c r="C574" s="311"/>
      <c r="D574" s="311"/>
      <c r="E574" s="419">
        <f t="shared" si="24"/>
        <v>0</v>
      </c>
      <c r="F574" s="420" t="str">
        <f t="shared" si="25"/>
        <v>否</v>
      </c>
      <c r="G574" s="288" t="str">
        <f t="shared" si="26"/>
        <v>项</v>
      </c>
    </row>
    <row r="575" ht="18.75" spans="1:7">
      <c r="A575" s="316">
        <v>2080702</v>
      </c>
      <c r="B575" s="422" t="s">
        <v>730</v>
      </c>
      <c r="C575" s="311">
        <v>150</v>
      </c>
      <c r="D575" s="311">
        <v>68</v>
      </c>
      <c r="E575" s="419">
        <f t="shared" si="24"/>
        <v>-0.547</v>
      </c>
      <c r="F575" s="420" t="str">
        <f t="shared" si="25"/>
        <v>是</v>
      </c>
      <c r="G575" s="288" t="str">
        <f t="shared" si="26"/>
        <v>项</v>
      </c>
    </row>
    <row r="576" ht="18.75" spans="1:7">
      <c r="A576" s="316">
        <v>2080704</v>
      </c>
      <c r="B576" s="422" t="s">
        <v>731</v>
      </c>
      <c r="C576" s="311">
        <v>368</v>
      </c>
      <c r="D576" s="311">
        <v>99</v>
      </c>
      <c r="E576" s="419">
        <f t="shared" si="24"/>
        <v>-0.731</v>
      </c>
      <c r="F576" s="420" t="str">
        <f t="shared" si="25"/>
        <v>是</v>
      </c>
      <c r="G576" s="288" t="str">
        <f t="shared" si="26"/>
        <v>项</v>
      </c>
    </row>
    <row r="577" ht="18.75" spans="1:7">
      <c r="A577" s="316">
        <v>2080705</v>
      </c>
      <c r="B577" s="422" t="s">
        <v>732</v>
      </c>
      <c r="C577" s="311">
        <v>1854</v>
      </c>
      <c r="D577" s="311">
        <v>1</v>
      </c>
      <c r="E577" s="419">
        <f t="shared" si="24"/>
        <v>-0.999</v>
      </c>
      <c r="F577" s="420" t="str">
        <f t="shared" si="25"/>
        <v>是</v>
      </c>
      <c r="G577" s="288" t="str">
        <f t="shared" si="26"/>
        <v>项</v>
      </c>
    </row>
    <row r="578" ht="18.75" spans="1:7">
      <c r="A578" s="316">
        <v>2080709</v>
      </c>
      <c r="B578" s="424" t="s">
        <v>733</v>
      </c>
      <c r="C578" s="311"/>
      <c r="D578" s="311"/>
      <c r="E578" s="419">
        <f t="shared" si="24"/>
        <v>0</v>
      </c>
      <c r="F578" s="420" t="str">
        <f t="shared" si="25"/>
        <v>否</v>
      </c>
      <c r="G578" s="288" t="str">
        <f t="shared" si="26"/>
        <v>项</v>
      </c>
    </row>
    <row r="579" ht="18.75" spans="1:7">
      <c r="A579" s="316">
        <v>2080711</v>
      </c>
      <c r="B579" s="422" t="s">
        <v>734</v>
      </c>
      <c r="C579" s="311">
        <v>66</v>
      </c>
      <c r="D579" s="311"/>
      <c r="E579" s="419">
        <f t="shared" si="24"/>
        <v>-1</v>
      </c>
      <c r="F579" s="420" t="str">
        <f t="shared" si="25"/>
        <v>是</v>
      </c>
      <c r="G579" s="288" t="str">
        <f t="shared" si="26"/>
        <v>项</v>
      </c>
    </row>
    <row r="580" ht="18.75" spans="1:7">
      <c r="A580" s="316">
        <v>2080712</v>
      </c>
      <c r="B580" s="422" t="s">
        <v>735</v>
      </c>
      <c r="C580" s="311"/>
      <c r="D580" s="311"/>
      <c r="E580" s="419">
        <f t="shared" ref="E580:E643" si="27">IF(C580&lt;0,"",IFERROR(D580/C580-1,0))</f>
        <v>0</v>
      </c>
      <c r="F580" s="420" t="str">
        <f t="shared" ref="F580:F643" si="28">IF(LEN(A580)=3,"是",IF(B580&lt;&gt;"",IF(SUM(C580:D580)&lt;&gt;0,"是","否"),"是"))</f>
        <v>否</v>
      </c>
      <c r="G580" s="288" t="str">
        <f t="shared" ref="G580:G643" si="29">IF(LEN(A580)=3,"类",IF(LEN(A580)=5,"款","项"))</f>
        <v>项</v>
      </c>
    </row>
    <row r="581" ht="18.75" spans="1:7">
      <c r="A581" s="316">
        <v>2080713</v>
      </c>
      <c r="B581" s="424" t="s">
        <v>736</v>
      </c>
      <c r="C581" s="311">
        <v>51</v>
      </c>
      <c r="D581" s="311">
        <v>11</v>
      </c>
      <c r="E581" s="419">
        <f t="shared" si="27"/>
        <v>-0.784</v>
      </c>
      <c r="F581" s="420" t="str">
        <f t="shared" si="28"/>
        <v>是</v>
      </c>
      <c r="G581" s="288" t="str">
        <f t="shared" si="29"/>
        <v>项</v>
      </c>
    </row>
    <row r="582" ht="18.75" spans="1:7">
      <c r="A582" s="316">
        <v>2080799</v>
      </c>
      <c r="B582" s="422" t="s">
        <v>737</v>
      </c>
      <c r="C582" s="311">
        <v>246</v>
      </c>
      <c r="D582" s="311">
        <v>2</v>
      </c>
      <c r="E582" s="419">
        <f t="shared" si="27"/>
        <v>-0.992</v>
      </c>
      <c r="F582" s="420" t="str">
        <f t="shared" si="28"/>
        <v>是</v>
      </c>
      <c r="G582" s="288" t="str">
        <f t="shared" si="29"/>
        <v>项</v>
      </c>
    </row>
    <row r="583" ht="18.75" spans="1:7">
      <c r="A583" s="316">
        <v>20808</v>
      </c>
      <c r="B583" s="421" t="s">
        <v>738</v>
      </c>
      <c r="C583" s="305">
        <f>SUM(C584:C591)</f>
        <v>2863</v>
      </c>
      <c r="D583" s="305">
        <f>SUM(D584:D591)</f>
        <v>3216</v>
      </c>
      <c r="E583" s="419">
        <f t="shared" si="27"/>
        <v>0.123</v>
      </c>
      <c r="F583" s="420" t="str">
        <f t="shared" si="28"/>
        <v>是</v>
      </c>
      <c r="G583" s="288" t="str">
        <f t="shared" si="29"/>
        <v>款</v>
      </c>
    </row>
    <row r="584" ht="18.75" spans="1:7">
      <c r="A584" s="316">
        <v>2080801</v>
      </c>
      <c r="B584" s="422" t="s">
        <v>739</v>
      </c>
      <c r="C584" s="311">
        <v>811</v>
      </c>
      <c r="D584" s="311">
        <v>390</v>
      </c>
      <c r="E584" s="419">
        <f t="shared" si="27"/>
        <v>-0.519</v>
      </c>
      <c r="F584" s="420" t="str">
        <f t="shared" si="28"/>
        <v>是</v>
      </c>
      <c r="G584" s="288" t="str">
        <f t="shared" si="29"/>
        <v>项</v>
      </c>
    </row>
    <row r="585" ht="18.75" spans="1:7">
      <c r="A585" s="316">
        <v>2080802</v>
      </c>
      <c r="B585" s="422" t="s">
        <v>740</v>
      </c>
      <c r="C585" s="311">
        <v>234</v>
      </c>
      <c r="D585" s="311">
        <v>232</v>
      </c>
      <c r="E585" s="419">
        <f t="shared" si="27"/>
        <v>-0.009</v>
      </c>
      <c r="F585" s="420" t="str">
        <f t="shared" si="28"/>
        <v>是</v>
      </c>
      <c r="G585" s="288" t="str">
        <f t="shared" si="29"/>
        <v>项</v>
      </c>
    </row>
    <row r="586" ht="18.75" spans="1:7">
      <c r="A586" s="316">
        <v>2080803</v>
      </c>
      <c r="B586" s="422" t="s">
        <v>741</v>
      </c>
      <c r="C586" s="311">
        <v>39</v>
      </c>
      <c r="D586" s="311">
        <v>20</v>
      </c>
      <c r="E586" s="419">
        <f t="shared" si="27"/>
        <v>-0.487</v>
      </c>
      <c r="F586" s="420" t="str">
        <f t="shared" si="28"/>
        <v>是</v>
      </c>
      <c r="G586" s="288" t="str">
        <f t="shared" si="29"/>
        <v>项</v>
      </c>
    </row>
    <row r="587" ht="18.75" spans="1:7">
      <c r="A587" s="316">
        <v>2080805</v>
      </c>
      <c r="B587" s="422" t="s">
        <v>742</v>
      </c>
      <c r="C587" s="311">
        <v>362</v>
      </c>
      <c r="D587" s="311">
        <v>277</v>
      </c>
      <c r="E587" s="419">
        <f t="shared" si="27"/>
        <v>-0.235</v>
      </c>
      <c r="F587" s="420" t="str">
        <f t="shared" si="28"/>
        <v>是</v>
      </c>
      <c r="G587" s="288" t="str">
        <f t="shared" si="29"/>
        <v>项</v>
      </c>
    </row>
    <row r="588" ht="18.75" spans="1:7">
      <c r="A588" s="316">
        <v>2080806</v>
      </c>
      <c r="B588" s="422" t="s">
        <v>743</v>
      </c>
      <c r="C588" s="311"/>
      <c r="D588" s="311"/>
      <c r="E588" s="419">
        <f t="shared" si="27"/>
        <v>0</v>
      </c>
      <c r="F588" s="420" t="str">
        <f t="shared" si="28"/>
        <v>否</v>
      </c>
      <c r="G588" s="288" t="str">
        <f t="shared" si="29"/>
        <v>项</v>
      </c>
    </row>
    <row r="589" ht="18.75" spans="1:7">
      <c r="A589" s="316">
        <v>2080807</v>
      </c>
      <c r="B589" s="422" t="s">
        <v>744</v>
      </c>
      <c r="C589" s="311"/>
      <c r="D589" s="311"/>
      <c r="E589" s="419">
        <f t="shared" si="27"/>
        <v>0</v>
      </c>
      <c r="F589" s="420" t="str">
        <f t="shared" si="28"/>
        <v>否</v>
      </c>
      <c r="G589" s="288" t="str">
        <f t="shared" si="29"/>
        <v>项</v>
      </c>
    </row>
    <row r="590" ht="18.75" spans="1:7">
      <c r="A590" s="316">
        <v>2080808</v>
      </c>
      <c r="B590" s="422" t="s">
        <v>745</v>
      </c>
      <c r="C590" s="311">
        <v>3</v>
      </c>
      <c r="D590" s="311"/>
      <c r="E590" s="419">
        <f t="shared" si="27"/>
        <v>-1</v>
      </c>
      <c r="F590" s="420" t="str">
        <f t="shared" si="28"/>
        <v>是</v>
      </c>
      <c r="G590" s="288" t="str">
        <f t="shared" si="29"/>
        <v>项</v>
      </c>
    </row>
    <row r="591" ht="18.75" spans="1:7">
      <c r="A591" s="316">
        <v>2080899</v>
      </c>
      <c r="B591" s="422" t="s">
        <v>746</v>
      </c>
      <c r="C591" s="311">
        <v>1414</v>
      </c>
      <c r="D591" s="311">
        <v>2297</v>
      </c>
      <c r="E591" s="419">
        <f t="shared" si="27"/>
        <v>0.624</v>
      </c>
      <c r="F591" s="420" t="str">
        <f t="shared" si="28"/>
        <v>是</v>
      </c>
      <c r="G591" s="288" t="str">
        <f t="shared" si="29"/>
        <v>项</v>
      </c>
    </row>
    <row r="592" ht="18.75" spans="1:7">
      <c r="A592" s="316">
        <v>20809</v>
      </c>
      <c r="B592" s="421" t="s">
        <v>747</v>
      </c>
      <c r="C592" s="305">
        <f>SUM(C593:C598)</f>
        <v>150</v>
      </c>
      <c r="D592" s="305">
        <f>SUM(D593:D598)</f>
        <v>65</v>
      </c>
      <c r="E592" s="419">
        <f t="shared" si="27"/>
        <v>-0.567</v>
      </c>
      <c r="F592" s="420" t="str">
        <f t="shared" si="28"/>
        <v>是</v>
      </c>
      <c r="G592" s="288" t="str">
        <f t="shared" si="29"/>
        <v>款</v>
      </c>
    </row>
    <row r="593" ht="18.75" spans="1:7">
      <c r="A593" s="316">
        <v>2080901</v>
      </c>
      <c r="B593" s="422" t="s">
        <v>748</v>
      </c>
      <c r="C593" s="311">
        <v>71</v>
      </c>
      <c r="D593" s="311">
        <v>47</v>
      </c>
      <c r="E593" s="419">
        <f t="shared" si="27"/>
        <v>-0.338</v>
      </c>
      <c r="F593" s="420" t="str">
        <f t="shared" si="28"/>
        <v>是</v>
      </c>
      <c r="G593" s="288" t="str">
        <f t="shared" si="29"/>
        <v>项</v>
      </c>
    </row>
    <row r="594" ht="18.75" spans="1:7">
      <c r="A594" s="316">
        <v>2080902</v>
      </c>
      <c r="B594" s="422" t="s">
        <v>749</v>
      </c>
      <c r="C594" s="311">
        <v>45</v>
      </c>
      <c r="D594" s="311"/>
      <c r="E594" s="419">
        <f t="shared" si="27"/>
        <v>-1</v>
      </c>
      <c r="F594" s="420" t="str">
        <f t="shared" si="28"/>
        <v>是</v>
      </c>
      <c r="G594" s="288" t="str">
        <f t="shared" si="29"/>
        <v>项</v>
      </c>
    </row>
    <row r="595" ht="18.75" spans="1:7">
      <c r="A595" s="316">
        <v>2080903</v>
      </c>
      <c r="B595" s="422" t="s">
        <v>750</v>
      </c>
      <c r="C595" s="311"/>
      <c r="D595" s="311"/>
      <c r="E595" s="419">
        <f t="shared" si="27"/>
        <v>0</v>
      </c>
      <c r="F595" s="420" t="str">
        <f t="shared" si="28"/>
        <v>否</v>
      </c>
      <c r="G595" s="288" t="str">
        <f t="shared" si="29"/>
        <v>项</v>
      </c>
    </row>
    <row r="596" ht="18.75" spans="1:7">
      <c r="A596" s="316">
        <v>2080904</v>
      </c>
      <c r="B596" s="422" t="s">
        <v>751</v>
      </c>
      <c r="C596" s="311">
        <v>4</v>
      </c>
      <c r="D596" s="311">
        <v>3</v>
      </c>
      <c r="E596" s="419">
        <f t="shared" si="27"/>
        <v>-0.25</v>
      </c>
      <c r="F596" s="420" t="str">
        <f t="shared" si="28"/>
        <v>是</v>
      </c>
      <c r="G596" s="288" t="str">
        <f t="shared" si="29"/>
        <v>项</v>
      </c>
    </row>
    <row r="597" s="409" customFormat="1" ht="18.75" spans="1:7">
      <c r="A597" s="316">
        <v>2080905</v>
      </c>
      <c r="B597" s="422" t="s">
        <v>752</v>
      </c>
      <c r="C597" s="311">
        <v>30</v>
      </c>
      <c r="D597" s="311">
        <v>15</v>
      </c>
      <c r="E597" s="419">
        <f t="shared" si="27"/>
        <v>-0.5</v>
      </c>
      <c r="F597" s="420" t="str">
        <f t="shared" si="28"/>
        <v>是</v>
      </c>
      <c r="G597" s="288" t="str">
        <f t="shared" si="29"/>
        <v>项</v>
      </c>
    </row>
    <row r="598" ht="18.75" spans="1:7">
      <c r="A598" s="316">
        <v>2080999</v>
      </c>
      <c r="B598" s="422" t="s">
        <v>753</v>
      </c>
      <c r="C598" s="311"/>
      <c r="D598" s="311"/>
      <c r="E598" s="419">
        <f t="shared" si="27"/>
        <v>0</v>
      </c>
      <c r="F598" s="420" t="str">
        <f t="shared" si="28"/>
        <v>否</v>
      </c>
      <c r="G598" s="288" t="str">
        <f t="shared" si="29"/>
        <v>项</v>
      </c>
    </row>
    <row r="599" ht="18.75" spans="1:7">
      <c r="A599" s="316">
        <v>20810</v>
      </c>
      <c r="B599" s="421" t="s">
        <v>754</v>
      </c>
      <c r="C599" s="305">
        <f>SUM(C600:C606)</f>
        <v>744</v>
      </c>
      <c r="D599" s="305">
        <f>SUM(D600:D606)</f>
        <v>2875</v>
      </c>
      <c r="E599" s="419">
        <f t="shared" si="27"/>
        <v>2.864</v>
      </c>
      <c r="F599" s="420" t="str">
        <f t="shared" si="28"/>
        <v>是</v>
      </c>
      <c r="G599" s="288" t="str">
        <f t="shared" si="29"/>
        <v>款</v>
      </c>
    </row>
    <row r="600" ht="18.75" spans="1:7">
      <c r="A600" s="316">
        <v>2081001</v>
      </c>
      <c r="B600" s="422" t="s">
        <v>755</v>
      </c>
      <c r="C600" s="311">
        <v>212</v>
      </c>
      <c r="D600" s="311">
        <v>220</v>
      </c>
      <c r="E600" s="419">
        <f t="shared" si="27"/>
        <v>0.038</v>
      </c>
      <c r="F600" s="420" t="str">
        <f t="shared" si="28"/>
        <v>是</v>
      </c>
      <c r="G600" s="288" t="str">
        <f t="shared" si="29"/>
        <v>项</v>
      </c>
    </row>
    <row r="601" ht="18.75" spans="1:7">
      <c r="A601" s="316">
        <v>2081002</v>
      </c>
      <c r="B601" s="422" t="s">
        <v>756</v>
      </c>
      <c r="C601" s="311">
        <v>504</v>
      </c>
      <c r="D601" s="311">
        <v>655</v>
      </c>
      <c r="E601" s="419">
        <f t="shared" si="27"/>
        <v>0.3</v>
      </c>
      <c r="F601" s="420" t="str">
        <f t="shared" si="28"/>
        <v>是</v>
      </c>
      <c r="G601" s="288" t="str">
        <f t="shared" si="29"/>
        <v>项</v>
      </c>
    </row>
    <row r="602" s="409" customFormat="1" ht="18.75" spans="1:7">
      <c r="A602" s="316">
        <v>2081003</v>
      </c>
      <c r="B602" s="422" t="s">
        <v>757</v>
      </c>
      <c r="C602" s="311"/>
      <c r="D602" s="311"/>
      <c r="E602" s="419">
        <f t="shared" si="27"/>
        <v>0</v>
      </c>
      <c r="F602" s="420" t="str">
        <f t="shared" si="28"/>
        <v>否</v>
      </c>
      <c r="G602" s="288" t="str">
        <f t="shared" si="29"/>
        <v>项</v>
      </c>
    </row>
    <row r="603" ht="18.75" spans="1:7">
      <c r="A603" s="316">
        <v>2081004</v>
      </c>
      <c r="B603" s="422" t="s">
        <v>758</v>
      </c>
      <c r="C603" s="311">
        <v>20</v>
      </c>
      <c r="D603" s="311"/>
      <c r="E603" s="419">
        <f t="shared" si="27"/>
        <v>-1</v>
      </c>
      <c r="F603" s="420" t="str">
        <f t="shared" si="28"/>
        <v>是</v>
      </c>
      <c r="G603" s="288" t="str">
        <f t="shared" si="29"/>
        <v>项</v>
      </c>
    </row>
    <row r="604" ht="18.75" spans="1:7">
      <c r="A604" s="316">
        <v>2081005</v>
      </c>
      <c r="B604" s="422" t="s">
        <v>759</v>
      </c>
      <c r="C604" s="311"/>
      <c r="D604" s="311"/>
      <c r="E604" s="419">
        <f t="shared" si="27"/>
        <v>0</v>
      </c>
      <c r="F604" s="420" t="str">
        <f t="shared" si="28"/>
        <v>否</v>
      </c>
      <c r="G604" s="288" t="str">
        <f t="shared" si="29"/>
        <v>项</v>
      </c>
    </row>
    <row r="605" ht="18.75" spans="1:7">
      <c r="A605" s="316">
        <v>2081006</v>
      </c>
      <c r="B605" s="422" t="s">
        <v>760</v>
      </c>
      <c r="C605" s="311">
        <v>8</v>
      </c>
      <c r="D605" s="311">
        <v>2000</v>
      </c>
      <c r="E605" s="419">
        <f t="shared" si="27"/>
        <v>249</v>
      </c>
      <c r="F605" s="420" t="str">
        <f t="shared" si="28"/>
        <v>是</v>
      </c>
      <c r="G605" s="288" t="str">
        <f t="shared" si="29"/>
        <v>项</v>
      </c>
    </row>
    <row r="606" ht="18.75" spans="1:7">
      <c r="A606" s="316">
        <v>2081099</v>
      </c>
      <c r="B606" s="422" t="s">
        <v>761</v>
      </c>
      <c r="C606" s="311"/>
      <c r="D606" s="311"/>
      <c r="E606" s="419">
        <f t="shared" si="27"/>
        <v>0</v>
      </c>
      <c r="F606" s="420" t="str">
        <f t="shared" si="28"/>
        <v>否</v>
      </c>
      <c r="G606" s="288" t="str">
        <f t="shared" si="29"/>
        <v>项</v>
      </c>
    </row>
    <row r="607" ht="18.75" spans="1:7">
      <c r="A607" s="316">
        <v>20811</v>
      </c>
      <c r="B607" s="421" t="s">
        <v>762</v>
      </c>
      <c r="C607" s="305">
        <f>SUM(C608:C615)</f>
        <v>1073</v>
      </c>
      <c r="D607" s="305">
        <f>SUM(D608:D615)</f>
        <v>1103</v>
      </c>
      <c r="E607" s="419">
        <f t="shared" si="27"/>
        <v>0.028</v>
      </c>
      <c r="F607" s="420" t="str">
        <f t="shared" si="28"/>
        <v>是</v>
      </c>
      <c r="G607" s="288" t="str">
        <f t="shared" si="29"/>
        <v>款</v>
      </c>
    </row>
    <row r="608" ht="18.75" spans="1:7">
      <c r="A608" s="316">
        <v>2081101</v>
      </c>
      <c r="B608" s="422" t="s">
        <v>139</v>
      </c>
      <c r="C608" s="311">
        <v>137</v>
      </c>
      <c r="D608" s="311">
        <v>134</v>
      </c>
      <c r="E608" s="419">
        <f t="shared" si="27"/>
        <v>-0.022</v>
      </c>
      <c r="F608" s="420" t="str">
        <f t="shared" si="28"/>
        <v>是</v>
      </c>
      <c r="G608" s="288" t="str">
        <f t="shared" si="29"/>
        <v>项</v>
      </c>
    </row>
    <row r="609" ht="18.75" spans="1:7">
      <c r="A609" s="316">
        <v>2081102</v>
      </c>
      <c r="B609" s="422" t="s">
        <v>141</v>
      </c>
      <c r="C609" s="311"/>
      <c r="D609" s="311"/>
      <c r="E609" s="419">
        <f t="shared" si="27"/>
        <v>0</v>
      </c>
      <c r="F609" s="420" t="str">
        <f t="shared" si="28"/>
        <v>否</v>
      </c>
      <c r="G609" s="288" t="str">
        <f t="shared" si="29"/>
        <v>项</v>
      </c>
    </row>
    <row r="610" ht="18.75" spans="1:7">
      <c r="A610" s="316">
        <v>2081103</v>
      </c>
      <c r="B610" s="422" t="s">
        <v>143</v>
      </c>
      <c r="C610" s="311"/>
      <c r="D610" s="311"/>
      <c r="E610" s="419">
        <f t="shared" si="27"/>
        <v>0</v>
      </c>
      <c r="F610" s="420" t="str">
        <f t="shared" si="28"/>
        <v>否</v>
      </c>
      <c r="G610" s="288" t="str">
        <f t="shared" si="29"/>
        <v>项</v>
      </c>
    </row>
    <row r="611" ht="18.75" spans="1:7">
      <c r="A611" s="316">
        <v>2081104</v>
      </c>
      <c r="B611" s="422" t="s">
        <v>763</v>
      </c>
      <c r="C611" s="311">
        <v>21</v>
      </c>
      <c r="D611" s="311">
        <v>12</v>
      </c>
      <c r="E611" s="419">
        <f t="shared" si="27"/>
        <v>-0.429</v>
      </c>
      <c r="F611" s="420" t="str">
        <f t="shared" si="28"/>
        <v>是</v>
      </c>
      <c r="G611" s="288" t="str">
        <f t="shared" si="29"/>
        <v>项</v>
      </c>
    </row>
    <row r="612" ht="18.75" spans="1:7">
      <c r="A612" s="316">
        <v>2081105</v>
      </c>
      <c r="B612" s="422" t="s">
        <v>764</v>
      </c>
      <c r="C612" s="311">
        <v>155</v>
      </c>
      <c r="D612" s="311">
        <v>11</v>
      </c>
      <c r="E612" s="419">
        <f t="shared" si="27"/>
        <v>-0.929</v>
      </c>
      <c r="F612" s="420" t="str">
        <f t="shared" si="28"/>
        <v>是</v>
      </c>
      <c r="G612" s="288" t="str">
        <f t="shared" si="29"/>
        <v>项</v>
      </c>
    </row>
    <row r="613" ht="18.75" spans="1:7">
      <c r="A613" s="316">
        <v>2081106</v>
      </c>
      <c r="B613" s="422" t="s">
        <v>765</v>
      </c>
      <c r="C613" s="311"/>
      <c r="D613" s="311"/>
      <c r="E613" s="419">
        <f t="shared" si="27"/>
        <v>0</v>
      </c>
      <c r="F613" s="420" t="str">
        <f t="shared" si="28"/>
        <v>否</v>
      </c>
      <c r="G613" s="288" t="str">
        <f t="shared" si="29"/>
        <v>项</v>
      </c>
    </row>
    <row r="614" ht="18.75" spans="1:7">
      <c r="A614" s="316">
        <v>2081107</v>
      </c>
      <c r="B614" s="422" t="s">
        <v>766</v>
      </c>
      <c r="C614" s="311">
        <v>712</v>
      </c>
      <c r="D614" s="311">
        <v>928</v>
      </c>
      <c r="E614" s="419">
        <f t="shared" si="27"/>
        <v>0.303</v>
      </c>
      <c r="F614" s="420" t="str">
        <f t="shared" si="28"/>
        <v>是</v>
      </c>
      <c r="G614" s="288" t="str">
        <f t="shared" si="29"/>
        <v>项</v>
      </c>
    </row>
    <row r="615" ht="18.75" spans="1:7">
      <c r="A615" s="316">
        <v>2081199</v>
      </c>
      <c r="B615" s="422" t="s">
        <v>767</v>
      </c>
      <c r="C615" s="311">
        <v>48</v>
      </c>
      <c r="D615" s="311">
        <v>18</v>
      </c>
      <c r="E615" s="419">
        <f t="shared" si="27"/>
        <v>-0.625</v>
      </c>
      <c r="F615" s="420" t="str">
        <f t="shared" si="28"/>
        <v>是</v>
      </c>
      <c r="G615" s="288" t="str">
        <f t="shared" si="29"/>
        <v>项</v>
      </c>
    </row>
    <row r="616" ht="18.75" spans="1:7">
      <c r="A616" s="316">
        <v>20816</v>
      </c>
      <c r="B616" s="421" t="s">
        <v>768</v>
      </c>
      <c r="C616" s="305">
        <f>SUM(C617:C621)</f>
        <v>74</v>
      </c>
      <c r="D616" s="305">
        <f>SUM(D617:D621)</f>
        <v>77</v>
      </c>
      <c r="E616" s="419">
        <f t="shared" si="27"/>
        <v>0.041</v>
      </c>
      <c r="F616" s="420" t="str">
        <f t="shared" si="28"/>
        <v>是</v>
      </c>
      <c r="G616" s="288" t="str">
        <f t="shared" si="29"/>
        <v>款</v>
      </c>
    </row>
    <row r="617" ht="18.75" spans="1:7">
      <c r="A617" s="316">
        <v>2081601</v>
      </c>
      <c r="B617" s="422" t="s">
        <v>139</v>
      </c>
      <c r="C617" s="311">
        <v>68</v>
      </c>
      <c r="D617" s="311">
        <v>67</v>
      </c>
      <c r="E617" s="419">
        <f t="shared" si="27"/>
        <v>-0.015</v>
      </c>
      <c r="F617" s="420" t="str">
        <f t="shared" si="28"/>
        <v>是</v>
      </c>
      <c r="G617" s="288" t="str">
        <f t="shared" si="29"/>
        <v>项</v>
      </c>
    </row>
    <row r="618" ht="18.75" spans="1:7">
      <c r="A618" s="316">
        <v>2081602</v>
      </c>
      <c r="B618" s="422" t="s">
        <v>141</v>
      </c>
      <c r="C618" s="311"/>
      <c r="D618" s="311"/>
      <c r="E618" s="419">
        <f t="shared" si="27"/>
        <v>0</v>
      </c>
      <c r="F618" s="420" t="str">
        <f t="shared" si="28"/>
        <v>否</v>
      </c>
      <c r="G618" s="288" t="str">
        <f t="shared" si="29"/>
        <v>项</v>
      </c>
    </row>
    <row r="619" ht="18.75" spans="1:7">
      <c r="A619" s="316">
        <v>2081603</v>
      </c>
      <c r="B619" s="422" t="s">
        <v>143</v>
      </c>
      <c r="C619" s="311"/>
      <c r="D619" s="311"/>
      <c r="E619" s="419">
        <f t="shared" si="27"/>
        <v>0</v>
      </c>
      <c r="F619" s="420" t="str">
        <f t="shared" si="28"/>
        <v>否</v>
      </c>
      <c r="G619" s="288" t="str">
        <f t="shared" si="29"/>
        <v>项</v>
      </c>
    </row>
    <row r="620" ht="18.75" spans="1:7">
      <c r="A620" s="308">
        <v>2081650</v>
      </c>
      <c r="B620" s="422" t="s">
        <v>157</v>
      </c>
      <c r="C620" s="311"/>
      <c r="D620" s="311"/>
      <c r="E620" s="419">
        <f t="shared" si="27"/>
        <v>0</v>
      </c>
      <c r="F620" s="420" t="str">
        <f t="shared" si="28"/>
        <v>否</v>
      </c>
      <c r="G620" s="288" t="str">
        <f t="shared" si="29"/>
        <v>项</v>
      </c>
    </row>
    <row r="621" ht="18.75" spans="1:7">
      <c r="A621" s="316">
        <v>2081699</v>
      </c>
      <c r="B621" s="422" t="s">
        <v>769</v>
      </c>
      <c r="C621" s="311">
        <v>6</v>
      </c>
      <c r="D621" s="311">
        <v>10</v>
      </c>
      <c r="E621" s="419">
        <f t="shared" si="27"/>
        <v>0.667</v>
      </c>
      <c r="F621" s="420" t="str">
        <f t="shared" si="28"/>
        <v>是</v>
      </c>
      <c r="G621" s="288" t="str">
        <f t="shared" si="29"/>
        <v>项</v>
      </c>
    </row>
    <row r="622" ht="18.75" spans="1:7">
      <c r="A622" s="316">
        <v>20819</v>
      </c>
      <c r="B622" s="421" t="s">
        <v>770</v>
      </c>
      <c r="C622" s="305">
        <f>SUM(C623:C624)</f>
        <v>11211</v>
      </c>
      <c r="D622" s="305">
        <f>SUM(D623:D624)</f>
        <v>11158</v>
      </c>
      <c r="E622" s="419">
        <f t="shared" si="27"/>
        <v>-0.005</v>
      </c>
      <c r="F622" s="420" t="str">
        <f t="shared" si="28"/>
        <v>是</v>
      </c>
      <c r="G622" s="288" t="str">
        <f t="shared" si="29"/>
        <v>款</v>
      </c>
    </row>
    <row r="623" ht="18.75" spans="1:7">
      <c r="A623" s="316">
        <v>2081901</v>
      </c>
      <c r="B623" s="422" t="s">
        <v>771</v>
      </c>
      <c r="C623" s="311">
        <v>537</v>
      </c>
      <c r="D623" s="311">
        <v>496</v>
      </c>
      <c r="E623" s="419">
        <f t="shared" si="27"/>
        <v>-0.076</v>
      </c>
      <c r="F623" s="420" t="str">
        <f t="shared" si="28"/>
        <v>是</v>
      </c>
      <c r="G623" s="288" t="str">
        <f t="shared" si="29"/>
        <v>项</v>
      </c>
    </row>
    <row r="624" ht="18.75" spans="1:7">
      <c r="A624" s="316">
        <v>2081902</v>
      </c>
      <c r="B624" s="422" t="s">
        <v>772</v>
      </c>
      <c r="C624" s="311">
        <v>10674</v>
      </c>
      <c r="D624" s="311">
        <v>10662</v>
      </c>
      <c r="E624" s="419">
        <f t="shared" si="27"/>
        <v>-0.001</v>
      </c>
      <c r="F624" s="420" t="str">
        <f t="shared" si="28"/>
        <v>是</v>
      </c>
      <c r="G624" s="288" t="str">
        <f t="shared" si="29"/>
        <v>项</v>
      </c>
    </row>
    <row r="625" ht="18.75" spans="1:7">
      <c r="A625" s="316">
        <v>20820</v>
      </c>
      <c r="B625" s="421" t="s">
        <v>773</v>
      </c>
      <c r="C625" s="305">
        <f>SUM(C626:C627)</f>
        <v>638</v>
      </c>
      <c r="D625" s="305">
        <f>SUM(D626:D627)</f>
        <v>555</v>
      </c>
      <c r="E625" s="419">
        <f t="shared" si="27"/>
        <v>-0.13</v>
      </c>
      <c r="F625" s="420" t="str">
        <f t="shared" si="28"/>
        <v>是</v>
      </c>
      <c r="G625" s="288" t="str">
        <f t="shared" si="29"/>
        <v>款</v>
      </c>
    </row>
    <row r="626" ht="18.75" spans="1:7">
      <c r="A626" s="316">
        <v>2082001</v>
      </c>
      <c r="B626" s="422" t="s">
        <v>774</v>
      </c>
      <c r="C626" s="311">
        <v>635</v>
      </c>
      <c r="D626" s="311">
        <v>528</v>
      </c>
      <c r="E626" s="419">
        <f t="shared" si="27"/>
        <v>-0.169</v>
      </c>
      <c r="F626" s="420" t="str">
        <f t="shared" si="28"/>
        <v>是</v>
      </c>
      <c r="G626" s="288" t="str">
        <f t="shared" si="29"/>
        <v>项</v>
      </c>
    </row>
    <row r="627" ht="18.75" spans="1:7">
      <c r="A627" s="316">
        <v>2082002</v>
      </c>
      <c r="B627" s="422" t="s">
        <v>775</v>
      </c>
      <c r="C627" s="311">
        <v>3</v>
      </c>
      <c r="D627" s="311">
        <v>27</v>
      </c>
      <c r="E627" s="419">
        <f t="shared" si="27"/>
        <v>8</v>
      </c>
      <c r="F627" s="420" t="str">
        <f t="shared" si="28"/>
        <v>是</v>
      </c>
      <c r="G627" s="288" t="str">
        <f t="shared" si="29"/>
        <v>项</v>
      </c>
    </row>
    <row r="628" ht="18.75" spans="1:7">
      <c r="A628" s="316">
        <v>20821</v>
      </c>
      <c r="B628" s="421" t="s">
        <v>776</v>
      </c>
      <c r="C628" s="305">
        <f>SUM(C629:C630)</f>
        <v>2187</v>
      </c>
      <c r="D628" s="305">
        <f>SUM(D629:D630)</f>
        <v>2406</v>
      </c>
      <c r="E628" s="419">
        <f t="shared" si="27"/>
        <v>0.1</v>
      </c>
      <c r="F628" s="420" t="str">
        <f t="shared" si="28"/>
        <v>是</v>
      </c>
      <c r="G628" s="288" t="str">
        <f t="shared" si="29"/>
        <v>款</v>
      </c>
    </row>
    <row r="629" ht="18.75" spans="1:7">
      <c r="A629" s="316">
        <v>2082101</v>
      </c>
      <c r="B629" s="422" t="s">
        <v>777</v>
      </c>
      <c r="C629" s="311"/>
      <c r="D629" s="311"/>
      <c r="E629" s="419">
        <f t="shared" si="27"/>
        <v>0</v>
      </c>
      <c r="F629" s="420" t="str">
        <f t="shared" si="28"/>
        <v>否</v>
      </c>
      <c r="G629" s="288" t="str">
        <f t="shared" si="29"/>
        <v>项</v>
      </c>
    </row>
    <row r="630" ht="18.75" spans="1:7">
      <c r="A630" s="316">
        <v>2082102</v>
      </c>
      <c r="B630" s="422" t="s">
        <v>778</v>
      </c>
      <c r="C630" s="311">
        <v>2187</v>
      </c>
      <c r="D630" s="311">
        <v>2406</v>
      </c>
      <c r="E630" s="419">
        <f t="shared" si="27"/>
        <v>0.1</v>
      </c>
      <c r="F630" s="420" t="str">
        <f t="shared" si="28"/>
        <v>是</v>
      </c>
      <c r="G630" s="288" t="str">
        <f t="shared" si="29"/>
        <v>项</v>
      </c>
    </row>
    <row r="631" ht="18.75" spans="1:7">
      <c r="A631" s="316">
        <v>20824</v>
      </c>
      <c r="B631" s="421" t="s">
        <v>779</v>
      </c>
      <c r="C631" s="311">
        <f>SUM(C632:C633)</f>
        <v>0</v>
      </c>
      <c r="D631" s="311">
        <f>SUM(D632:D633)</f>
        <v>0</v>
      </c>
      <c r="E631" s="419">
        <f t="shared" si="27"/>
        <v>0</v>
      </c>
      <c r="F631" s="420" t="str">
        <f t="shared" si="28"/>
        <v>否</v>
      </c>
      <c r="G631" s="288" t="str">
        <f t="shared" si="29"/>
        <v>款</v>
      </c>
    </row>
    <row r="632" ht="18.75" spans="1:7">
      <c r="A632" s="316">
        <v>2082401</v>
      </c>
      <c r="B632" s="422" t="s">
        <v>780</v>
      </c>
      <c r="C632" s="311"/>
      <c r="D632" s="311"/>
      <c r="E632" s="419">
        <f t="shared" si="27"/>
        <v>0</v>
      </c>
      <c r="F632" s="420" t="str">
        <f t="shared" si="28"/>
        <v>否</v>
      </c>
      <c r="G632" s="288" t="str">
        <f t="shared" si="29"/>
        <v>项</v>
      </c>
    </row>
    <row r="633" ht="18.75" spans="1:7">
      <c r="A633" s="316">
        <v>2082402</v>
      </c>
      <c r="B633" s="422" t="s">
        <v>781</v>
      </c>
      <c r="C633" s="311"/>
      <c r="D633" s="311"/>
      <c r="E633" s="419">
        <f t="shared" si="27"/>
        <v>0</v>
      </c>
      <c r="F633" s="420" t="str">
        <f t="shared" si="28"/>
        <v>否</v>
      </c>
      <c r="G633" s="288" t="str">
        <f t="shared" si="29"/>
        <v>项</v>
      </c>
    </row>
    <row r="634" ht="18.75" spans="1:7">
      <c r="A634" s="316">
        <v>20825</v>
      </c>
      <c r="B634" s="421" t="s">
        <v>782</v>
      </c>
      <c r="C634" s="305">
        <f>SUM(C635:C636)</f>
        <v>390</v>
      </c>
      <c r="D634" s="305">
        <f>SUM(D635:D636)</f>
        <v>32</v>
      </c>
      <c r="E634" s="419">
        <f t="shared" si="27"/>
        <v>-0.918</v>
      </c>
      <c r="F634" s="420" t="str">
        <f t="shared" si="28"/>
        <v>是</v>
      </c>
      <c r="G634" s="288" t="str">
        <f t="shared" si="29"/>
        <v>款</v>
      </c>
    </row>
    <row r="635" ht="18.75" spans="1:7">
      <c r="A635" s="316">
        <v>2082501</v>
      </c>
      <c r="B635" s="422" t="s">
        <v>783</v>
      </c>
      <c r="C635" s="311">
        <v>7</v>
      </c>
      <c r="D635" s="311"/>
      <c r="E635" s="419">
        <f t="shared" si="27"/>
        <v>-1</v>
      </c>
      <c r="F635" s="420" t="str">
        <f t="shared" si="28"/>
        <v>是</v>
      </c>
      <c r="G635" s="288" t="str">
        <f t="shared" si="29"/>
        <v>项</v>
      </c>
    </row>
    <row r="636" ht="18.75" spans="1:7">
      <c r="A636" s="316">
        <v>2082502</v>
      </c>
      <c r="B636" s="422" t="s">
        <v>784</v>
      </c>
      <c r="C636" s="311">
        <v>383</v>
      </c>
      <c r="D636" s="311">
        <v>32</v>
      </c>
      <c r="E636" s="419">
        <f t="shared" si="27"/>
        <v>-0.916</v>
      </c>
      <c r="F636" s="420" t="str">
        <f t="shared" si="28"/>
        <v>是</v>
      </c>
      <c r="G636" s="288" t="str">
        <f t="shared" si="29"/>
        <v>项</v>
      </c>
    </row>
    <row r="637" ht="18.75" spans="1:7">
      <c r="A637" s="316">
        <v>20826</v>
      </c>
      <c r="B637" s="421" t="s">
        <v>785</v>
      </c>
      <c r="C637" s="305">
        <f>SUM(C638:C640)</f>
        <v>1732</v>
      </c>
      <c r="D637" s="305">
        <f>SUM(D638:D640)</f>
        <v>704</v>
      </c>
      <c r="E637" s="419">
        <f t="shared" si="27"/>
        <v>-0.594</v>
      </c>
      <c r="F637" s="420" t="str">
        <f t="shared" si="28"/>
        <v>是</v>
      </c>
      <c r="G637" s="288" t="str">
        <f t="shared" si="29"/>
        <v>款</v>
      </c>
    </row>
    <row r="638" ht="18.75" spans="1:7">
      <c r="A638" s="316">
        <v>2082601</v>
      </c>
      <c r="B638" s="422" t="s">
        <v>786</v>
      </c>
      <c r="C638" s="311"/>
      <c r="D638" s="311"/>
      <c r="E638" s="419">
        <f t="shared" si="27"/>
        <v>0</v>
      </c>
      <c r="F638" s="420" t="str">
        <f t="shared" si="28"/>
        <v>否</v>
      </c>
      <c r="G638" s="288" t="str">
        <f t="shared" si="29"/>
        <v>项</v>
      </c>
    </row>
    <row r="639" ht="18.75" spans="1:7">
      <c r="A639" s="316">
        <v>2082602</v>
      </c>
      <c r="B639" s="422" t="s">
        <v>787</v>
      </c>
      <c r="C639" s="311">
        <v>1732</v>
      </c>
      <c r="D639" s="311">
        <v>704</v>
      </c>
      <c r="E639" s="419">
        <f t="shared" si="27"/>
        <v>-0.594</v>
      </c>
      <c r="F639" s="420" t="str">
        <f t="shared" si="28"/>
        <v>是</v>
      </c>
      <c r="G639" s="288" t="str">
        <f t="shared" si="29"/>
        <v>项</v>
      </c>
    </row>
    <row r="640" ht="18.75" spans="1:7">
      <c r="A640" s="316">
        <v>2082699</v>
      </c>
      <c r="B640" s="422" t="s">
        <v>788</v>
      </c>
      <c r="C640" s="311"/>
      <c r="D640" s="311"/>
      <c r="E640" s="419">
        <f t="shared" si="27"/>
        <v>0</v>
      </c>
      <c r="F640" s="420" t="str">
        <f t="shared" si="28"/>
        <v>否</v>
      </c>
      <c r="G640" s="288" t="str">
        <f t="shared" si="29"/>
        <v>项</v>
      </c>
    </row>
    <row r="641" ht="18.75" spans="1:7">
      <c r="A641" s="316">
        <v>20827</v>
      </c>
      <c r="B641" s="421" t="s">
        <v>789</v>
      </c>
      <c r="C641" s="305">
        <f>SUM(C642:C644)</f>
        <v>0</v>
      </c>
      <c r="D641" s="305">
        <f>SUM(D642:D644)</f>
        <v>0</v>
      </c>
      <c r="E641" s="419">
        <f t="shared" si="27"/>
        <v>0</v>
      </c>
      <c r="F641" s="420" t="str">
        <f t="shared" si="28"/>
        <v>否</v>
      </c>
      <c r="G641" s="288" t="str">
        <f t="shared" si="29"/>
        <v>款</v>
      </c>
    </row>
    <row r="642" ht="18.75" spans="1:7">
      <c r="A642" s="316">
        <v>2082701</v>
      </c>
      <c r="B642" s="422" t="s">
        <v>790</v>
      </c>
      <c r="C642" s="311"/>
      <c r="D642" s="311"/>
      <c r="E642" s="419">
        <f t="shared" si="27"/>
        <v>0</v>
      </c>
      <c r="F642" s="420" t="str">
        <f t="shared" si="28"/>
        <v>否</v>
      </c>
      <c r="G642" s="288" t="str">
        <f t="shared" si="29"/>
        <v>项</v>
      </c>
    </row>
    <row r="643" ht="18.75" spans="1:7">
      <c r="A643" s="316">
        <v>2082702</v>
      </c>
      <c r="B643" s="422" t="s">
        <v>791</v>
      </c>
      <c r="C643" s="311"/>
      <c r="D643" s="311"/>
      <c r="E643" s="419">
        <f t="shared" si="27"/>
        <v>0</v>
      </c>
      <c r="F643" s="420" t="str">
        <f t="shared" si="28"/>
        <v>否</v>
      </c>
      <c r="G643" s="288" t="str">
        <f t="shared" si="29"/>
        <v>项</v>
      </c>
    </row>
    <row r="644" ht="18.75" spans="1:7">
      <c r="A644" s="316">
        <v>2082799</v>
      </c>
      <c r="B644" s="422" t="s">
        <v>792</v>
      </c>
      <c r="C644" s="311"/>
      <c r="D644" s="311"/>
      <c r="E644" s="419">
        <f t="shared" ref="E644:E707" si="30">IF(C644&lt;0,"",IFERROR(D644/C644-1,0))</f>
        <v>0</v>
      </c>
      <c r="F644" s="420" t="str">
        <f t="shared" ref="F644:F707" si="31">IF(LEN(A644)=3,"是",IF(B644&lt;&gt;"",IF(SUM(C644:D644)&lt;&gt;0,"是","否"),"是"))</f>
        <v>否</v>
      </c>
      <c r="G644" s="288" t="str">
        <f t="shared" ref="G644:G707" si="32">IF(LEN(A644)=3,"类",IF(LEN(A644)=5,"款","项"))</f>
        <v>项</v>
      </c>
    </row>
    <row r="645" ht="18.75" spans="1:7">
      <c r="A645" s="316">
        <v>20828</v>
      </c>
      <c r="B645" s="421" t="s">
        <v>793</v>
      </c>
      <c r="C645" s="305">
        <f>SUM(C646:C653)</f>
        <v>455</v>
      </c>
      <c r="D645" s="305">
        <f>SUM(D646:D653)</f>
        <v>489</v>
      </c>
      <c r="E645" s="419">
        <f t="shared" si="30"/>
        <v>0.075</v>
      </c>
      <c r="F645" s="420" t="str">
        <f t="shared" si="31"/>
        <v>是</v>
      </c>
      <c r="G645" s="288" t="str">
        <f t="shared" si="32"/>
        <v>款</v>
      </c>
    </row>
    <row r="646" ht="18.75" spans="1:7">
      <c r="A646" s="316">
        <v>2082801</v>
      </c>
      <c r="B646" s="422" t="s">
        <v>139</v>
      </c>
      <c r="C646" s="311">
        <v>264</v>
      </c>
      <c r="D646" s="311">
        <v>257</v>
      </c>
      <c r="E646" s="419">
        <f t="shared" si="30"/>
        <v>-0.027</v>
      </c>
      <c r="F646" s="420" t="str">
        <f t="shared" si="31"/>
        <v>是</v>
      </c>
      <c r="G646" s="288" t="str">
        <f t="shared" si="32"/>
        <v>项</v>
      </c>
    </row>
    <row r="647" ht="18.75" spans="1:7">
      <c r="A647" s="316">
        <v>2082802</v>
      </c>
      <c r="B647" s="422" t="s">
        <v>141</v>
      </c>
      <c r="C647" s="311">
        <v>4</v>
      </c>
      <c r="D647" s="311"/>
      <c r="E647" s="419">
        <f t="shared" si="30"/>
        <v>-1</v>
      </c>
      <c r="F647" s="420" t="str">
        <f t="shared" si="31"/>
        <v>是</v>
      </c>
      <c r="G647" s="288" t="str">
        <f t="shared" si="32"/>
        <v>项</v>
      </c>
    </row>
    <row r="648" ht="18.75" spans="1:7">
      <c r="A648" s="316">
        <v>2082803</v>
      </c>
      <c r="B648" s="422" t="s">
        <v>143</v>
      </c>
      <c r="C648" s="311"/>
      <c r="D648" s="311"/>
      <c r="E648" s="419">
        <f t="shared" si="30"/>
        <v>0</v>
      </c>
      <c r="F648" s="420" t="str">
        <f t="shared" si="31"/>
        <v>否</v>
      </c>
      <c r="G648" s="288" t="str">
        <f t="shared" si="32"/>
        <v>项</v>
      </c>
    </row>
    <row r="649" ht="18.75" spans="1:7">
      <c r="A649" s="316">
        <v>2082804</v>
      </c>
      <c r="B649" s="422" t="s">
        <v>794</v>
      </c>
      <c r="C649" s="311">
        <v>187</v>
      </c>
      <c r="D649" s="311">
        <v>226</v>
      </c>
      <c r="E649" s="419">
        <f t="shared" si="30"/>
        <v>0.209</v>
      </c>
      <c r="F649" s="420" t="str">
        <f t="shared" si="31"/>
        <v>是</v>
      </c>
      <c r="G649" s="288" t="str">
        <f t="shared" si="32"/>
        <v>项</v>
      </c>
    </row>
    <row r="650" ht="18.75" spans="1:7">
      <c r="A650" s="316">
        <v>2082805</v>
      </c>
      <c r="B650" s="422" t="s">
        <v>795</v>
      </c>
      <c r="C650" s="311"/>
      <c r="D650" s="311"/>
      <c r="E650" s="419">
        <f t="shared" si="30"/>
        <v>0</v>
      </c>
      <c r="F650" s="420" t="str">
        <f t="shared" si="31"/>
        <v>否</v>
      </c>
      <c r="G650" s="288" t="str">
        <f t="shared" si="32"/>
        <v>项</v>
      </c>
    </row>
    <row r="651" ht="18.75" spans="1:7">
      <c r="A651" s="316">
        <v>2082806</v>
      </c>
      <c r="B651" s="422" t="s">
        <v>238</v>
      </c>
      <c r="C651" s="311"/>
      <c r="D651" s="311"/>
      <c r="E651" s="419">
        <f t="shared" si="30"/>
        <v>0</v>
      </c>
      <c r="F651" s="420" t="str">
        <f t="shared" si="31"/>
        <v>否</v>
      </c>
      <c r="G651" s="288" t="str">
        <f t="shared" si="32"/>
        <v>项</v>
      </c>
    </row>
    <row r="652" ht="18.75" spans="1:7">
      <c r="A652" s="316">
        <v>2082850</v>
      </c>
      <c r="B652" s="422" t="s">
        <v>157</v>
      </c>
      <c r="C652" s="311"/>
      <c r="D652" s="311"/>
      <c r="E652" s="419">
        <f t="shared" si="30"/>
        <v>0</v>
      </c>
      <c r="F652" s="420" t="str">
        <f t="shared" si="31"/>
        <v>否</v>
      </c>
      <c r="G652" s="288" t="str">
        <f t="shared" si="32"/>
        <v>项</v>
      </c>
    </row>
    <row r="653" ht="18.75" spans="1:7">
      <c r="A653" s="316">
        <v>2082899</v>
      </c>
      <c r="B653" s="422" t="s">
        <v>796</v>
      </c>
      <c r="C653" s="311"/>
      <c r="D653" s="311">
        <v>6</v>
      </c>
      <c r="E653" s="419">
        <f t="shared" si="30"/>
        <v>0</v>
      </c>
      <c r="F653" s="420" t="str">
        <f t="shared" si="31"/>
        <v>是</v>
      </c>
      <c r="G653" s="288" t="str">
        <f t="shared" si="32"/>
        <v>项</v>
      </c>
    </row>
    <row r="654" ht="18.75" spans="1:7">
      <c r="A654" s="316">
        <v>20830</v>
      </c>
      <c r="B654" s="421" t="s">
        <v>797</v>
      </c>
      <c r="C654" s="305">
        <f>SUM(C655:C656)</f>
        <v>11</v>
      </c>
      <c r="D654" s="305">
        <f>SUM(D655:D656)</f>
        <v>0</v>
      </c>
      <c r="E654" s="419">
        <f t="shared" si="30"/>
        <v>-1</v>
      </c>
      <c r="F654" s="420" t="str">
        <f t="shared" si="31"/>
        <v>是</v>
      </c>
      <c r="G654" s="288" t="str">
        <f t="shared" si="32"/>
        <v>款</v>
      </c>
    </row>
    <row r="655" ht="18.75" spans="1:7">
      <c r="A655" s="316">
        <v>2083001</v>
      </c>
      <c r="B655" s="422" t="s">
        <v>798</v>
      </c>
      <c r="C655" s="311"/>
      <c r="D655" s="311"/>
      <c r="E655" s="419">
        <f t="shared" si="30"/>
        <v>0</v>
      </c>
      <c r="F655" s="420" t="str">
        <f t="shared" si="31"/>
        <v>否</v>
      </c>
      <c r="G655" s="288" t="str">
        <f t="shared" si="32"/>
        <v>项</v>
      </c>
    </row>
    <row r="656" ht="18.75" spans="1:7">
      <c r="A656" s="316">
        <v>2083099</v>
      </c>
      <c r="B656" s="422" t="s">
        <v>799</v>
      </c>
      <c r="C656" s="311">
        <v>11</v>
      </c>
      <c r="D656" s="311"/>
      <c r="E656" s="419">
        <f t="shared" si="30"/>
        <v>-1</v>
      </c>
      <c r="F656" s="420" t="str">
        <f t="shared" si="31"/>
        <v>是</v>
      </c>
      <c r="G656" s="288" t="str">
        <f t="shared" si="32"/>
        <v>项</v>
      </c>
    </row>
    <row r="657" ht="18.75" spans="1:7">
      <c r="A657" s="316">
        <v>20899</v>
      </c>
      <c r="B657" s="421" t="s">
        <v>800</v>
      </c>
      <c r="C657" s="305">
        <f>C658</f>
        <v>193</v>
      </c>
      <c r="D657" s="305">
        <f>D658</f>
        <v>5342</v>
      </c>
      <c r="E657" s="419">
        <f t="shared" si="30"/>
        <v>26.679</v>
      </c>
      <c r="F657" s="420" t="str">
        <f t="shared" si="31"/>
        <v>是</v>
      </c>
      <c r="G657" s="288" t="str">
        <f t="shared" si="32"/>
        <v>款</v>
      </c>
    </row>
    <row r="658" ht="18.75" spans="1:7">
      <c r="A658" s="427">
        <v>2089999</v>
      </c>
      <c r="B658" s="422" t="s">
        <v>800</v>
      </c>
      <c r="C658" s="311">
        <v>193</v>
      </c>
      <c r="D658" s="311">
        <v>5342</v>
      </c>
      <c r="E658" s="419">
        <f t="shared" si="30"/>
        <v>26.679</v>
      </c>
      <c r="F658" s="420" t="str">
        <f t="shared" si="31"/>
        <v>是</v>
      </c>
      <c r="G658" s="288" t="str">
        <f t="shared" si="32"/>
        <v>项</v>
      </c>
    </row>
    <row r="659" ht="18.75" spans="1:7">
      <c r="A659" s="317">
        <v>210</v>
      </c>
      <c r="B659" s="418" t="s">
        <v>86</v>
      </c>
      <c r="C659" s="300">
        <f>SUM(C660,C665,C680,C684,C696,C700,C705,C709,C713,C716,C725,C727,C734,C732,C742)</f>
        <v>16434</v>
      </c>
      <c r="D659" s="300">
        <f>SUM(D660,D665,D680,D684,D696,D700,D705,D709,D713,D716,D725,D727,D734,D732,D742)</f>
        <v>20485</v>
      </c>
      <c r="E659" s="419">
        <f t="shared" si="30"/>
        <v>0.247</v>
      </c>
      <c r="F659" s="420" t="str">
        <f t="shared" si="31"/>
        <v>是</v>
      </c>
      <c r="G659" s="288" t="str">
        <f t="shared" si="32"/>
        <v>类</v>
      </c>
    </row>
    <row r="660" ht="18.75" spans="1:7">
      <c r="A660" s="316">
        <v>21001</v>
      </c>
      <c r="B660" s="421" t="s">
        <v>801</v>
      </c>
      <c r="C660" s="305">
        <f>SUM(C661:C664)</f>
        <v>637</v>
      </c>
      <c r="D660" s="305">
        <f>SUM(D661:D664)</f>
        <v>499</v>
      </c>
      <c r="E660" s="419">
        <f t="shared" si="30"/>
        <v>-0.217</v>
      </c>
      <c r="F660" s="420" t="str">
        <f t="shared" si="31"/>
        <v>是</v>
      </c>
      <c r="G660" s="288" t="str">
        <f t="shared" si="32"/>
        <v>款</v>
      </c>
    </row>
    <row r="661" ht="18.75" spans="1:7">
      <c r="A661" s="316">
        <v>2100101</v>
      </c>
      <c r="B661" s="422" t="s">
        <v>139</v>
      </c>
      <c r="C661" s="311">
        <v>254</v>
      </c>
      <c r="D661" s="311">
        <v>256</v>
      </c>
      <c r="E661" s="419">
        <f t="shared" si="30"/>
        <v>0.008</v>
      </c>
      <c r="F661" s="420" t="str">
        <f t="shared" si="31"/>
        <v>是</v>
      </c>
      <c r="G661" s="288" t="str">
        <f t="shared" si="32"/>
        <v>项</v>
      </c>
    </row>
    <row r="662" ht="18.75" spans="1:7">
      <c r="A662" s="316">
        <v>2100102</v>
      </c>
      <c r="B662" s="422" t="s">
        <v>141</v>
      </c>
      <c r="C662" s="311"/>
      <c r="D662" s="311"/>
      <c r="E662" s="419">
        <f t="shared" si="30"/>
        <v>0</v>
      </c>
      <c r="F662" s="420" t="str">
        <f t="shared" si="31"/>
        <v>否</v>
      </c>
      <c r="G662" s="288" t="str">
        <f t="shared" si="32"/>
        <v>项</v>
      </c>
    </row>
    <row r="663" ht="18.75" spans="1:7">
      <c r="A663" s="316">
        <v>2100103</v>
      </c>
      <c r="B663" s="422" t="s">
        <v>143</v>
      </c>
      <c r="C663" s="311"/>
      <c r="D663" s="311"/>
      <c r="E663" s="419">
        <f t="shared" si="30"/>
        <v>0</v>
      </c>
      <c r="F663" s="420" t="str">
        <f t="shared" si="31"/>
        <v>否</v>
      </c>
      <c r="G663" s="288" t="str">
        <f t="shared" si="32"/>
        <v>项</v>
      </c>
    </row>
    <row r="664" ht="18.75" spans="1:7">
      <c r="A664" s="316">
        <v>2100199</v>
      </c>
      <c r="B664" s="422" t="s">
        <v>802</v>
      </c>
      <c r="C664" s="311">
        <v>383</v>
      </c>
      <c r="D664" s="311">
        <v>243</v>
      </c>
      <c r="E664" s="419">
        <f t="shared" si="30"/>
        <v>-0.366</v>
      </c>
      <c r="F664" s="420" t="str">
        <f t="shared" si="31"/>
        <v>是</v>
      </c>
      <c r="G664" s="288" t="str">
        <f t="shared" si="32"/>
        <v>项</v>
      </c>
    </row>
    <row r="665" ht="18.75" spans="1:7">
      <c r="A665" s="316">
        <v>21002</v>
      </c>
      <c r="B665" s="421" t="s">
        <v>803</v>
      </c>
      <c r="C665" s="305">
        <f>SUM(C666:C679)</f>
        <v>2472</v>
      </c>
      <c r="D665" s="305">
        <f>SUM(D666:D679)</f>
        <v>2635</v>
      </c>
      <c r="E665" s="419">
        <f t="shared" si="30"/>
        <v>0.066</v>
      </c>
      <c r="F665" s="420" t="str">
        <f t="shared" si="31"/>
        <v>是</v>
      </c>
      <c r="G665" s="288" t="str">
        <f t="shared" si="32"/>
        <v>款</v>
      </c>
    </row>
    <row r="666" ht="18.75" spans="1:7">
      <c r="A666" s="316">
        <v>2100201</v>
      </c>
      <c r="B666" s="422" t="s">
        <v>804</v>
      </c>
      <c r="C666" s="311">
        <v>1778</v>
      </c>
      <c r="D666" s="311">
        <v>1754</v>
      </c>
      <c r="E666" s="419">
        <f t="shared" si="30"/>
        <v>-0.013</v>
      </c>
      <c r="F666" s="420" t="str">
        <f t="shared" si="31"/>
        <v>是</v>
      </c>
      <c r="G666" s="288" t="str">
        <f t="shared" si="32"/>
        <v>项</v>
      </c>
    </row>
    <row r="667" ht="18.75" spans="1:7">
      <c r="A667" s="316">
        <v>2100202</v>
      </c>
      <c r="B667" s="422" t="s">
        <v>805</v>
      </c>
      <c r="C667" s="311">
        <v>694</v>
      </c>
      <c r="D667" s="311">
        <v>712</v>
      </c>
      <c r="E667" s="419">
        <f t="shared" si="30"/>
        <v>0.026</v>
      </c>
      <c r="F667" s="420" t="str">
        <f t="shared" si="31"/>
        <v>是</v>
      </c>
      <c r="G667" s="288" t="str">
        <f t="shared" si="32"/>
        <v>项</v>
      </c>
    </row>
    <row r="668" ht="18.75" spans="1:7">
      <c r="A668" s="316">
        <v>2100203</v>
      </c>
      <c r="B668" s="422" t="s">
        <v>806</v>
      </c>
      <c r="C668" s="311"/>
      <c r="D668" s="311"/>
      <c r="E668" s="419">
        <f t="shared" si="30"/>
        <v>0</v>
      </c>
      <c r="F668" s="420" t="str">
        <f t="shared" si="31"/>
        <v>否</v>
      </c>
      <c r="G668" s="288" t="str">
        <f t="shared" si="32"/>
        <v>项</v>
      </c>
    </row>
    <row r="669" ht="18.75" spans="1:7">
      <c r="A669" s="316">
        <v>2100204</v>
      </c>
      <c r="B669" s="422" t="s">
        <v>807</v>
      </c>
      <c r="C669" s="311"/>
      <c r="D669" s="311"/>
      <c r="E669" s="419">
        <f t="shared" si="30"/>
        <v>0</v>
      </c>
      <c r="F669" s="420" t="str">
        <f t="shared" si="31"/>
        <v>否</v>
      </c>
      <c r="G669" s="288" t="str">
        <f t="shared" si="32"/>
        <v>项</v>
      </c>
    </row>
    <row r="670" ht="18.75" spans="1:7">
      <c r="A670" s="316">
        <v>2100205</v>
      </c>
      <c r="B670" s="422" t="s">
        <v>808</v>
      </c>
      <c r="C670" s="311"/>
      <c r="D670" s="311"/>
      <c r="E670" s="419">
        <f t="shared" si="30"/>
        <v>0</v>
      </c>
      <c r="F670" s="420" t="str">
        <f t="shared" si="31"/>
        <v>否</v>
      </c>
      <c r="G670" s="288" t="str">
        <f t="shared" si="32"/>
        <v>项</v>
      </c>
    </row>
    <row r="671" ht="18.75" spans="1:7">
      <c r="A671" s="316">
        <v>2100206</v>
      </c>
      <c r="B671" s="422" t="s">
        <v>809</v>
      </c>
      <c r="C671" s="311"/>
      <c r="D671" s="311">
        <v>4</v>
      </c>
      <c r="E671" s="419">
        <f t="shared" si="30"/>
        <v>0</v>
      </c>
      <c r="F671" s="420" t="str">
        <f t="shared" si="31"/>
        <v>是</v>
      </c>
      <c r="G671" s="288" t="str">
        <f t="shared" si="32"/>
        <v>项</v>
      </c>
    </row>
    <row r="672" ht="18.75" spans="1:7">
      <c r="A672" s="316">
        <v>2100207</v>
      </c>
      <c r="B672" s="422" t="s">
        <v>810</v>
      </c>
      <c r="C672" s="311"/>
      <c r="D672" s="311"/>
      <c r="E672" s="419">
        <f t="shared" si="30"/>
        <v>0</v>
      </c>
      <c r="F672" s="420" t="str">
        <f t="shared" si="31"/>
        <v>否</v>
      </c>
      <c r="G672" s="288" t="str">
        <f t="shared" si="32"/>
        <v>项</v>
      </c>
    </row>
    <row r="673" ht="18.75" spans="1:7">
      <c r="A673" s="316">
        <v>2100208</v>
      </c>
      <c r="B673" s="422" t="s">
        <v>811</v>
      </c>
      <c r="C673" s="311"/>
      <c r="D673" s="311"/>
      <c r="E673" s="419">
        <f t="shared" si="30"/>
        <v>0</v>
      </c>
      <c r="F673" s="420" t="str">
        <f t="shared" si="31"/>
        <v>否</v>
      </c>
      <c r="G673" s="288" t="str">
        <f t="shared" si="32"/>
        <v>项</v>
      </c>
    </row>
    <row r="674" ht="18.75" spans="1:7">
      <c r="A674" s="316">
        <v>2100209</v>
      </c>
      <c r="B674" s="422" t="s">
        <v>812</v>
      </c>
      <c r="C674" s="311"/>
      <c r="D674" s="311"/>
      <c r="E674" s="419">
        <f t="shared" si="30"/>
        <v>0</v>
      </c>
      <c r="F674" s="420" t="str">
        <f t="shared" si="31"/>
        <v>否</v>
      </c>
      <c r="G674" s="288" t="str">
        <f t="shared" si="32"/>
        <v>项</v>
      </c>
    </row>
    <row r="675" ht="18.75" spans="1:7">
      <c r="A675" s="316">
        <v>2100210</v>
      </c>
      <c r="B675" s="422" t="s">
        <v>813</v>
      </c>
      <c r="C675" s="311"/>
      <c r="D675" s="311"/>
      <c r="E675" s="419">
        <f t="shared" si="30"/>
        <v>0</v>
      </c>
      <c r="F675" s="420" t="str">
        <f t="shared" si="31"/>
        <v>否</v>
      </c>
      <c r="G675" s="288" t="str">
        <f t="shared" si="32"/>
        <v>项</v>
      </c>
    </row>
    <row r="676" ht="18.75" spans="1:7">
      <c r="A676" s="316">
        <v>2100211</v>
      </c>
      <c r="B676" s="422" t="s">
        <v>814</v>
      </c>
      <c r="C676" s="311"/>
      <c r="D676" s="311"/>
      <c r="E676" s="419">
        <f t="shared" si="30"/>
        <v>0</v>
      </c>
      <c r="F676" s="420" t="str">
        <f t="shared" si="31"/>
        <v>否</v>
      </c>
      <c r="G676" s="288" t="str">
        <f t="shared" si="32"/>
        <v>项</v>
      </c>
    </row>
    <row r="677" ht="18.75" spans="1:7">
      <c r="A677" s="316">
        <v>2100212</v>
      </c>
      <c r="B677" s="422" t="s">
        <v>815</v>
      </c>
      <c r="C677" s="311"/>
      <c r="D677" s="311"/>
      <c r="E677" s="419">
        <f t="shared" si="30"/>
        <v>0</v>
      </c>
      <c r="F677" s="420" t="str">
        <f t="shared" si="31"/>
        <v>否</v>
      </c>
      <c r="G677" s="288" t="str">
        <f t="shared" si="32"/>
        <v>项</v>
      </c>
    </row>
    <row r="678" ht="18.75" spans="1:7">
      <c r="A678" s="316">
        <v>2100213</v>
      </c>
      <c r="B678" s="422" t="s">
        <v>816</v>
      </c>
      <c r="C678" s="311"/>
      <c r="D678" s="311"/>
      <c r="E678" s="419">
        <f t="shared" si="30"/>
        <v>0</v>
      </c>
      <c r="F678" s="420" t="str">
        <f t="shared" si="31"/>
        <v>否</v>
      </c>
      <c r="G678" s="288" t="str">
        <f t="shared" si="32"/>
        <v>项</v>
      </c>
    </row>
    <row r="679" ht="18.75" spans="1:7">
      <c r="A679" s="316">
        <v>2100299</v>
      </c>
      <c r="B679" s="422" t="s">
        <v>817</v>
      </c>
      <c r="C679" s="311"/>
      <c r="D679" s="311">
        <v>165</v>
      </c>
      <c r="E679" s="419">
        <f t="shared" si="30"/>
        <v>0</v>
      </c>
      <c r="F679" s="420" t="str">
        <f t="shared" si="31"/>
        <v>是</v>
      </c>
      <c r="G679" s="288" t="str">
        <f t="shared" si="32"/>
        <v>项</v>
      </c>
    </row>
    <row r="680" ht="18.75" spans="1:7">
      <c r="A680" s="316">
        <v>21003</v>
      </c>
      <c r="B680" s="421" t="s">
        <v>818</v>
      </c>
      <c r="C680" s="305">
        <f>SUM(C681:C683)</f>
        <v>4114</v>
      </c>
      <c r="D680" s="305">
        <f>SUM(D681:D683)</f>
        <v>3989</v>
      </c>
      <c r="E680" s="419">
        <f t="shared" si="30"/>
        <v>-0.03</v>
      </c>
      <c r="F680" s="420" t="str">
        <f t="shared" si="31"/>
        <v>是</v>
      </c>
      <c r="G680" s="288" t="str">
        <f t="shared" si="32"/>
        <v>款</v>
      </c>
    </row>
    <row r="681" ht="18.75" spans="1:7">
      <c r="A681" s="316">
        <v>2100301</v>
      </c>
      <c r="B681" s="422" t="s">
        <v>819</v>
      </c>
      <c r="C681" s="311"/>
      <c r="D681" s="311"/>
      <c r="E681" s="419">
        <f t="shared" si="30"/>
        <v>0</v>
      </c>
      <c r="F681" s="420" t="str">
        <f t="shared" si="31"/>
        <v>否</v>
      </c>
      <c r="G681" s="288" t="str">
        <f t="shared" si="32"/>
        <v>项</v>
      </c>
    </row>
    <row r="682" ht="18.75" spans="1:7">
      <c r="A682" s="316">
        <v>2100302</v>
      </c>
      <c r="B682" s="422" t="s">
        <v>820</v>
      </c>
      <c r="C682" s="311">
        <v>3241</v>
      </c>
      <c r="D682" s="311">
        <v>3116</v>
      </c>
      <c r="E682" s="419">
        <f t="shared" si="30"/>
        <v>-0.039</v>
      </c>
      <c r="F682" s="420" t="str">
        <f t="shared" si="31"/>
        <v>是</v>
      </c>
      <c r="G682" s="288" t="str">
        <f t="shared" si="32"/>
        <v>项</v>
      </c>
    </row>
    <row r="683" ht="18.75" spans="1:7">
      <c r="A683" s="316">
        <v>2100399</v>
      </c>
      <c r="B683" s="422" t="s">
        <v>821</v>
      </c>
      <c r="C683" s="311">
        <v>873</v>
      </c>
      <c r="D683" s="311">
        <v>873</v>
      </c>
      <c r="E683" s="419">
        <f t="shared" si="30"/>
        <v>0</v>
      </c>
      <c r="F683" s="420" t="str">
        <f t="shared" si="31"/>
        <v>是</v>
      </c>
      <c r="G683" s="288" t="str">
        <f t="shared" si="32"/>
        <v>项</v>
      </c>
    </row>
    <row r="684" ht="18.75" spans="1:7">
      <c r="A684" s="316">
        <v>21004</v>
      </c>
      <c r="B684" s="421" t="s">
        <v>822</v>
      </c>
      <c r="C684" s="305">
        <f>SUM(C685:C695)</f>
        <v>2199</v>
      </c>
      <c r="D684" s="305">
        <f>SUM(D685:D695)</f>
        <v>5633</v>
      </c>
      <c r="E684" s="419">
        <f t="shared" si="30"/>
        <v>1.562</v>
      </c>
      <c r="F684" s="420" t="str">
        <f t="shared" si="31"/>
        <v>是</v>
      </c>
      <c r="G684" s="288" t="str">
        <f t="shared" si="32"/>
        <v>款</v>
      </c>
    </row>
    <row r="685" ht="18.75" spans="1:7">
      <c r="A685" s="316">
        <v>2100401</v>
      </c>
      <c r="B685" s="422" t="s">
        <v>823</v>
      </c>
      <c r="C685" s="311">
        <v>492</v>
      </c>
      <c r="D685" s="311">
        <v>478</v>
      </c>
      <c r="E685" s="419">
        <f t="shared" si="30"/>
        <v>-0.028</v>
      </c>
      <c r="F685" s="420" t="str">
        <f t="shared" si="31"/>
        <v>是</v>
      </c>
      <c r="G685" s="288" t="str">
        <f t="shared" si="32"/>
        <v>项</v>
      </c>
    </row>
    <row r="686" ht="18.75" spans="1:7">
      <c r="A686" s="316">
        <v>2100402</v>
      </c>
      <c r="B686" s="422" t="s">
        <v>824</v>
      </c>
      <c r="C686" s="311"/>
      <c r="D686" s="311"/>
      <c r="E686" s="419">
        <f t="shared" si="30"/>
        <v>0</v>
      </c>
      <c r="F686" s="420" t="str">
        <f t="shared" si="31"/>
        <v>否</v>
      </c>
      <c r="G686" s="288" t="str">
        <f t="shared" si="32"/>
        <v>项</v>
      </c>
    </row>
    <row r="687" ht="18.75" spans="1:7">
      <c r="A687" s="316">
        <v>2100403</v>
      </c>
      <c r="B687" s="422" t="s">
        <v>825</v>
      </c>
      <c r="C687" s="311">
        <v>383</v>
      </c>
      <c r="D687" s="311">
        <v>385</v>
      </c>
      <c r="E687" s="419">
        <f t="shared" si="30"/>
        <v>0.005</v>
      </c>
      <c r="F687" s="420" t="str">
        <f t="shared" si="31"/>
        <v>是</v>
      </c>
      <c r="G687" s="288" t="str">
        <f t="shared" si="32"/>
        <v>项</v>
      </c>
    </row>
    <row r="688" ht="18.75" spans="1:7">
      <c r="A688" s="316">
        <v>2100404</v>
      </c>
      <c r="B688" s="422" t="s">
        <v>826</v>
      </c>
      <c r="C688" s="311"/>
      <c r="D688" s="311"/>
      <c r="E688" s="419">
        <f t="shared" si="30"/>
        <v>0</v>
      </c>
      <c r="F688" s="420" t="str">
        <f t="shared" si="31"/>
        <v>否</v>
      </c>
      <c r="G688" s="288" t="str">
        <f t="shared" si="32"/>
        <v>项</v>
      </c>
    </row>
    <row r="689" ht="18.75" spans="1:7">
      <c r="A689" s="316">
        <v>2100405</v>
      </c>
      <c r="B689" s="422" t="s">
        <v>827</v>
      </c>
      <c r="C689" s="311"/>
      <c r="D689" s="311"/>
      <c r="E689" s="419">
        <f t="shared" si="30"/>
        <v>0</v>
      </c>
      <c r="F689" s="420" t="str">
        <f t="shared" si="31"/>
        <v>否</v>
      </c>
      <c r="G689" s="288" t="str">
        <f t="shared" si="32"/>
        <v>项</v>
      </c>
    </row>
    <row r="690" ht="18.75" spans="1:7">
      <c r="A690" s="316">
        <v>2100406</v>
      </c>
      <c r="B690" s="422" t="s">
        <v>828</v>
      </c>
      <c r="C690" s="311"/>
      <c r="D690" s="311"/>
      <c r="E690" s="419">
        <f t="shared" si="30"/>
        <v>0</v>
      </c>
      <c r="F690" s="420" t="str">
        <f t="shared" si="31"/>
        <v>否</v>
      </c>
      <c r="G690" s="288" t="str">
        <f t="shared" si="32"/>
        <v>项</v>
      </c>
    </row>
    <row r="691" ht="18.75" spans="1:7">
      <c r="A691" s="316">
        <v>2100407</v>
      </c>
      <c r="B691" s="422" t="s">
        <v>829</v>
      </c>
      <c r="C691" s="311"/>
      <c r="D691" s="311"/>
      <c r="E691" s="419">
        <f t="shared" si="30"/>
        <v>0</v>
      </c>
      <c r="F691" s="420" t="str">
        <f t="shared" si="31"/>
        <v>否</v>
      </c>
      <c r="G691" s="288" t="str">
        <f t="shared" si="32"/>
        <v>项</v>
      </c>
    </row>
    <row r="692" ht="18.75" spans="1:7">
      <c r="A692" s="316">
        <v>2100408</v>
      </c>
      <c r="B692" s="422" t="s">
        <v>830</v>
      </c>
      <c r="C692" s="311">
        <v>1158</v>
      </c>
      <c r="D692" s="311">
        <v>4688</v>
      </c>
      <c r="E692" s="419">
        <f t="shared" si="30"/>
        <v>3.048</v>
      </c>
      <c r="F692" s="420" t="str">
        <f t="shared" si="31"/>
        <v>是</v>
      </c>
      <c r="G692" s="288" t="str">
        <f t="shared" si="32"/>
        <v>项</v>
      </c>
    </row>
    <row r="693" ht="18.75" spans="1:7">
      <c r="A693" s="316">
        <v>2100409</v>
      </c>
      <c r="B693" s="422" t="s">
        <v>831</v>
      </c>
      <c r="C693" s="311">
        <v>117</v>
      </c>
      <c r="D693" s="311">
        <v>33</v>
      </c>
      <c r="E693" s="419">
        <f t="shared" si="30"/>
        <v>-0.718</v>
      </c>
      <c r="F693" s="420" t="str">
        <f t="shared" si="31"/>
        <v>是</v>
      </c>
      <c r="G693" s="288" t="str">
        <f t="shared" si="32"/>
        <v>项</v>
      </c>
    </row>
    <row r="694" ht="18.75" spans="1:7">
      <c r="A694" s="316">
        <v>2100410</v>
      </c>
      <c r="B694" s="422" t="s">
        <v>832</v>
      </c>
      <c r="C694" s="311">
        <v>19</v>
      </c>
      <c r="D694" s="311">
        <v>49</v>
      </c>
      <c r="E694" s="419">
        <f t="shared" si="30"/>
        <v>1.579</v>
      </c>
      <c r="F694" s="420" t="str">
        <f t="shared" si="31"/>
        <v>是</v>
      </c>
      <c r="G694" s="288" t="str">
        <f t="shared" si="32"/>
        <v>项</v>
      </c>
    </row>
    <row r="695" ht="18.75" spans="1:7">
      <c r="A695" s="316">
        <v>2100499</v>
      </c>
      <c r="B695" s="422" t="s">
        <v>833</v>
      </c>
      <c r="C695" s="311">
        <v>30</v>
      </c>
      <c r="D695" s="311"/>
      <c r="E695" s="419">
        <f t="shared" si="30"/>
        <v>-1</v>
      </c>
      <c r="F695" s="420" t="str">
        <f t="shared" si="31"/>
        <v>是</v>
      </c>
      <c r="G695" s="288" t="str">
        <f t="shared" si="32"/>
        <v>项</v>
      </c>
    </row>
    <row r="696" ht="18.75" spans="1:7">
      <c r="A696" s="316">
        <v>21007</v>
      </c>
      <c r="B696" s="421" t="s">
        <v>834</v>
      </c>
      <c r="C696" s="305">
        <f>SUM(C697:C699)</f>
        <v>895</v>
      </c>
      <c r="D696" s="305">
        <f>SUM(D697:D699)</f>
        <v>969</v>
      </c>
      <c r="E696" s="419">
        <f t="shared" si="30"/>
        <v>0.083</v>
      </c>
      <c r="F696" s="420" t="str">
        <f t="shared" si="31"/>
        <v>是</v>
      </c>
      <c r="G696" s="288" t="str">
        <f t="shared" si="32"/>
        <v>款</v>
      </c>
    </row>
    <row r="697" ht="18.75" spans="1:7">
      <c r="A697" s="316">
        <v>2100716</v>
      </c>
      <c r="B697" s="422" t="s">
        <v>835</v>
      </c>
      <c r="C697" s="311"/>
      <c r="D697" s="311"/>
      <c r="E697" s="419">
        <f t="shared" si="30"/>
        <v>0</v>
      </c>
      <c r="F697" s="420" t="str">
        <f t="shared" si="31"/>
        <v>否</v>
      </c>
      <c r="G697" s="288" t="str">
        <f t="shared" si="32"/>
        <v>项</v>
      </c>
    </row>
    <row r="698" ht="18.75" spans="1:7">
      <c r="A698" s="316">
        <v>2100717</v>
      </c>
      <c r="B698" s="422" t="s">
        <v>836</v>
      </c>
      <c r="C698" s="311"/>
      <c r="D698" s="311"/>
      <c r="E698" s="419">
        <f t="shared" si="30"/>
        <v>0</v>
      </c>
      <c r="F698" s="420" t="str">
        <f t="shared" si="31"/>
        <v>否</v>
      </c>
      <c r="G698" s="288" t="str">
        <f t="shared" si="32"/>
        <v>项</v>
      </c>
    </row>
    <row r="699" ht="18.75" spans="1:7">
      <c r="A699" s="316">
        <v>2100799</v>
      </c>
      <c r="B699" s="422" t="s">
        <v>837</v>
      </c>
      <c r="C699" s="311">
        <v>895</v>
      </c>
      <c r="D699" s="311">
        <v>969</v>
      </c>
      <c r="E699" s="419">
        <f t="shared" si="30"/>
        <v>0.083</v>
      </c>
      <c r="F699" s="420" t="str">
        <f t="shared" si="31"/>
        <v>是</v>
      </c>
      <c r="G699" s="288" t="str">
        <f t="shared" si="32"/>
        <v>项</v>
      </c>
    </row>
    <row r="700" ht="18.75" spans="1:7">
      <c r="A700" s="316">
        <v>21011</v>
      </c>
      <c r="B700" s="421" t="s">
        <v>838</v>
      </c>
      <c r="C700" s="305">
        <f>SUM(C701:C704)</f>
        <v>5065</v>
      </c>
      <c r="D700" s="305">
        <f>SUM(D701:D704)</f>
        <v>4945</v>
      </c>
      <c r="E700" s="419">
        <f t="shared" si="30"/>
        <v>-0.024</v>
      </c>
      <c r="F700" s="420" t="str">
        <f t="shared" si="31"/>
        <v>是</v>
      </c>
      <c r="G700" s="288" t="str">
        <f t="shared" si="32"/>
        <v>款</v>
      </c>
    </row>
    <row r="701" ht="18.75" spans="1:7">
      <c r="A701" s="316">
        <v>2101101</v>
      </c>
      <c r="B701" s="422" t="s">
        <v>839</v>
      </c>
      <c r="C701" s="311">
        <v>1587</v>
      </c>
      <c r="D701" s="311">
        <v>1828</v>
      </c>
      <c r="E701" s="419">
        <f t="shared" si="30"/>
        <v>0.152</v>
      </c>
      <c r="F701" s="420" t="str">
        <f t="shared" si="31"/>
        <v>是</v>
      </c>
      <c r="G701" s="288" t="str">
        <f t="shared" si="32"/>
        <v>项</v>
      </c>
    </row>
    <row r="702" ht="18.75" spans="1:7">
      <c r="A702" s="316">
        <v>2101102</v>
      </c>
      <c r="B702" s="422" t="s">
        <v>840</v>
      </c>
      <c r="C702" s="311">
        <v>2503</v>
      </c>
      <c r="D702" s="311">
        <v>2706</v>
      </c>
      <c r="E702" s="419">
        <f t="shared" si="30"/>
        <v>0.081</v>
      </c>
      <c r="F702" s="420" t="str">
        <f t="shared" si="31"/>
        <v>是</v>
      </c>
      <c r="G702" s="288" t="str">
        <f t="shared" si="32"/>
        <v>项</v>
      </c>
    </row>
    <row r="703" ht="18.75" spans="1:7">
      <c r="A703" s="316">
        <v>2101103</v>
      </c>
      <c r="B703" s="422" t="s">
        <v>841</v>
      </c>
      <c r="C703" s="311"/>
      <c r="D703" s="311"/>
      <c r="E703" s="419">
        <f t="shared" si="30"/>
        <v>0</v>
      </c>
      <c r="F703" s="420" t="str">
        <f t="shared" si="31"/>
        <v>否</v>
      </c>
      <c r="G703" s="288" t="str">
        <f t="shared" si="32"/>
        <v>项</v>
      </c>
    </row>
    <row r="704" ht="18.75" spans="1:7">
      <c r="A704" s="316">
        <v>2101199</v>
      </c>
      <c r="B704" s="422" t="s">
        <v>842</v>
      </c>
      <c r="C704" s="311">
        <v>975</v>
      </c>
      <c r="D704" s="311">
        <v>411</v>
      </c>
      <c r="E704" s="419">
        <f t="shared" si="30"/>
        <v>-0.578</v>
      </c>
      <c r="F704" s="420" t="str">
        <f t="shared" si="31"/>
        <v>是</v>
      </c>
      <c r="G704" s="288" t="str">
        <f t="shared" si="32"/>
        <v>项</v>
      </c>
    </row>
    <row r="705" ht="18.75" spans="1:7">
      <c r="A705" s="316">
        <v>21012</v>
      </c>
      <c r="B705" s="421" t="s">
        <v>843</v>
      </c>
      <c r="C705" s="305">
        <f>SUM(C706:C708)</f>
        <v>588</v>
      </c>
      <c r="D705" s="305">
        <f>SUM(D706:D708)</f>
        <v>618</v>
      </c>
      <c r="E705" s="419">
        <f t="shared" si="30"/>
        <v>0.051</v>
      </c>
      <c r="F705" s="420" t="str">
        <f t="shared" si="31"/>
        <v>是</v>
      </c>
      <c r="G705" s="288" t="str">
        <f t="shared" si="32"/>
        <v>款</v>
      </c>
    </row>
    <row r="706" ht="18.75" spans="1:7">
      <c r="A706" s="316">
        <v>2101201</v>
      </c>
      <c r="B706" s="422" t="s">
        <v>844</v>
      </c>
      <c r="C706" s="311"/>
      <c r="D706" s="311"/>
      <c r="E706" s="419">
        <f t="shared" si="30"/>
        <v>0</v>
      </c>
      <c r="F706" s="420" t="str">
        <f t="shared" si="31"/>
        <v>否</v>
      </c>
      <c r="G706" s="288" t="str">
        <f t="shared" si="32"/>
        <v>项</v>
      </c>
    </row>
    <row r="707" ht="18.75" spans="1:7">
      <c r="A707" s="316">
        <v>2101202</v>
      </c>
      <c r="B707" s="422" t="s">
        <v>845</v>
      </c>
      <c r="C707" s="311">
        <v>588</v>
      </c>
      <c r="D707" s="311">
        <v>618</v>
      </c>
      <c r="E707" s="419">
        <f t="shared" si="30"/>
        <v>0.051</v>
      </c>
      <c r="F707" s="420" t="str">
        <f t="shared" si="31"/>
        <v>是</v>
      </c>
      <c r="G707" s="288" t="str">
        <f t="shared" si="32"/>
        <v>项</v>
      </c>
    </row>
    <row r="708" ht="18.75" spans="1:7">
      <c r="A708" s="316">
        <v>2101299</v>
      </c>
      <c r="B708" s="422" t="s">
        <v>846</v>
      </c>
      <c r="C708" s="311"/>
      <c r="D708" s="311"/>
      <c r="E708" s="419">
        <f t="shared" ref="E708:E771" si="33">IF(C708&lt;0,"",IFERROR(D708/C708-1,0))</f>
        <v>0</v>
      </c>
      <c r="F708" s="420" t="str">
        <f t="shared" ref="F708:F771" si="34">IF(LEN(A708)=3,"是",IF(B708&lt;&gt;"",IF(SUM(C708:D708)&lt;&gt;0,"是","否"),"是"))</f>
        <v>否</v>
      </c>
      <c r="G708" s="288" t="str">
        <f t="shared" ref="G708:G771" si="35">IF(LEN(A708)=3,"类",IF(LEN(A708)=5,"款","项"))</f>
        <v>项</v>
      </c>
    </row>
    <row r="709" ht="18.75" spans="1:7">
      <c r="A709" s="316">
        <v>21013</v>
      </c>
      <c r="B709" s="421" t="s">
        <v>847</v>
      </c>
      <c r="C709" s="305">
        <f>SUM(C710:C712)</f>
        <v>0</v>
      </c>
      <c r="D709" s="305">
        <f>SUM(D710:D712)</f>
        <v>549</v>
      </c>
      <c r="E709" s="419">
        <f t="shared" si="33"/>
        <v>0</v>
      </c>
      <c r="F709" s="420" t="str">
        <f t="shared" si="34"/>
        <v>是</v>
      </c>
      <c r="G709" s="288" t="str">
        <f t="shared" si="35"/>
        <v>款</v>
      </c>
    </row>
    <row r="710" ht="18.75" spans="1:7">
      <c r="A710" s="316">
        <v>2101301</v>
      </c>
      <c r="B710" s="422" t="s">
        <v>848</v>
      </c>
      <c r="C710" s="311"/>
      <c r="D710" s="311"/>
      <c r="E710" s="419">
        <f t="shared" si="33"/>
        <v>0</v>
      </c>
      <c r="F710" s="420" t="str">
        <f t="shared" si="34"/>
        <v>否</v>
      </c>
      <c r="G710" s="288" t="str">
        <f t="shared" si="35"/>
        <v>项</v>
      </c>
    </row>
    <row r="711" ht="18.75" spans="1:7">
      <c r="A711" s="316">
        <v>2101302</v>
      </c>
      <c r="B711" s="422" t="s">
        <v>849</v>
      </c>
      <c r="C711" s="311"/>
      <c r="D711" s="311">
        <v>10</v>
      </c>
      <c r="E711" s="419">
        <f t="shared" si="33"/>
        <v>0</v>
      </c>
      <c r="F711" s="420" t="str">
        <f t="shared" si="34"/>
        <v>是</v>
      </c>
      <c r="G711" s="288" t="str">
        <f t="shared" si="35"/>
        <v>项</v>
      </c>
    </row>
    <row r="712" ht="18.75" spans="1:7">
      <c r="A712" s="316">
        <v>2101399</v>
      </c>
      <c r="B712" s="422" t="s">
        <v>850</v>
      </c>
      <c r="C712" s="311"/>
      <c r="D712" s="311">
        <v>539</v>
      </c>
      <c r="E712" s="419">
        <f t="shared" si="33"/>
        <v>0</v>
      </c>
      <c r="F712" s="420" t="str">
        <f t="shared" si="34"/>
        <v>是</v>
      </c>
      <c r="G712" s="288" t="str">
        <f t="shared" si="35"/>
        <v>项</v>
      </c>
    </row>
    <row r="713" ht="18.75" spans="1:7">
      <c r="A713" s="316">
        <v>21014</v>
      </c>
      <c r="B713" s="421" t="s">
        <v>851</v>
      </c>
      <c r="C713" s="305">
        <f>SUM(C714:C715)</f>
        <v>79</v>
      </c>
      <c r="D713" s="305">
        <f>SUM(D714:D715)</f>
        <v>5</v>
      </c>
      <c r="E713" s="419">
        <f t="shared" si="33"/>
        <v>-0.937</v>
      </c>
      <c r="F713" s="420" t="str">
        <f t="shared" si="34"/>
        <v>是</v>
      </c>
      <c r="G713" s="288" t="str">
        <f t="shared" si="35"/>
        <v>款</v>
      </c>
    </row>
    <row r="714" ht="18.75" spans="1:7">
      <c r="A714" s="316">
        <v>2101401</v>
      </c>
      <c r="B714" s="422" t="s">
        <v>852</v>
      </c>
      <c r="C714" s="311">
        <v>79</v>
      </c>
      <c r="D714" s="311">
        <v>5</v>
      </c>
      <c r="E714" s="419">
        <f t="shared" si="33"/>
        <v>-0.937</v>
      </c>
      <c r="F714" s="420" t="str">
        <f t="shared" si="34"/>
        <v>是</v>
      </c>
      <c r="G714" s="288" t="str">
        <f t="shared" si="35"/>
        <v>项</v>
      </c>
    </row>
    <row r="715" ht="18.75" spans="1:7">
      <c r="A715" s="316">
        <v>2101499</v>
      </c>
      <c r="B715" s="422" t="s">
        <v>853</v>
      </c>
      <c r="C715" s="311"/>
      <c r="D715" s="311"/>
      <c r="E715" s="419">
        <f t="shared" si="33"/>
        <v>0</v>
      </c>
      <c r="F715" s="420" t="str">
        <f t="shared" si="34"/>
        <v>否</v>
      </c>
      <c r="G715" s="288" t="str">
        <f t="shared" si="35"/>
        <v>项</v>
      </c>
    </row>
    <row r="716" ht="18.75" spans="1:7">
      <c r="A716" s="316">
        <v>21015</v>
      </c>
      <c r="B716" s="421" t="s">
        <v>854</v>
      </c>
      <c r="C716" s="305">
        <f>SUM(C717:C724)</f>
        <v>300</v>
      </c>
      <c r="D716" s="305">
        <f>SUM(D717:D724)</f>
        <v>287</v>
      </c>
      <c r="E716" s="419">
        <f t="shared" si="33"/>
        <v>-0.043</v>
      </c>
      <c r="F716" s="420" t="str">
        <f t="shared" si="34"/>
        <v>是</v>
      </c>
      <c r="G716" s="288" t="str">
        <f t="shared" si="35"/>
        <v>款</v>
      </c>
    </row>
    <row r="717" ht="18.75" spans="1:7">
      <c r="A717" s="316">
        <v>2101501</v>
      </c>
      <c r="B717" s="422" t="s">
        <v>139</v>
      </c>
      <c r="C717" s="311">
        <v>276</v>
      </c>
      <c r="D717" s="311">
        <v>277</v>
      </c>
      <c r="E717" s="419">
        <f t="shared" si="33"/>
        <v>0.004</v>
      </c>
      <c r="F717" s="420" t="str">
        <f t="shared" si="34"/>
        <v>是</v>
      </c>
      <c r="G717" s="288" t="str">
        <f t="shared" si="35"/>
        <v>项</v>
      </c>
    </row>
    <row r="718" ht="18.75" spans="1:7">
      <c r="A718" s="316">
        <v>2101502</v>
      </c>
      <c r="B718" s="422" t="s">
        <v>141</v>
      </c>
      <c r="C718" s="311"/>
      <c r="D718" s="311"/>
      <c r="E718" s="419">
        <f t="shared" si="33"/>
        <v>0</v>
      </c>
      <c r="F718" s="420" t="str">
        <f t="shared" si="34"/>
        <v>否</v>
      </c>
      <c r="G718" s="288" t="str">
        <f t="shared" si="35"/>
        <v>项</v>
      </c>
    </row>
    <row r="719" ht="18.75" spans="1:7">
      <c r="A719" s="316">
        <v>2101503</v>
      </c>
      <c r="B719" s="422" t="s">
        <v>143</v>
      </c>
      <c r="C719" s="311"/>
      <c r="D719" s="311"/>
      <c r="E719" s="419">
        <f t="shared" si="33"/>
        <v>0</v>
      </c>
      <c r="F719" s="420" t="str">
        <f t="shared" si="34"/>
        <v>否</v>
      </c>
      <c r="G719" s="288" t="str">
        <f t="shared" si="35"/>
        <v>项</v>
      </c>
    </row>
    <row r="720" ht="18.75" spans="1:7">
      <c r="A720" s="316">
        <v>2101504</v>
      </c>
      <c r="B720" s="422" t="s">
        <v>238</v>
      </c>
      <c r="C720" s="311"/>
      <c r="D720" s="311"/>
      <c r="E720" s="419">
        <f t="shared" si="33"/>
        <v>0</v>
      </c>
      <c r="F720" s="420" t="str">
        <f t="shared" si="34"/>
        <v>否</v>
      </c>
      <c r="G720" s="288" t="str">
        <f t="shared" si="35"/>
        <v>项</v>
      </c>
    </row>
    <row r="721" ht="18.75" spans="1:7">
      <c r="A721" s="316">
        <v>2101505</v>
      </c>
      <c r="B721" s="422" t="s">
        <v>855</v>
      </c>
      <c r="C721" s="311"/>
      <c r="D721" s="311"/>
      <c r="E721" s="419">
        <f t="shared" si="33"/>
        <v>0</v>
      </c>
      <c r="F721" s="420" t="str">
        <f t="shared" si="34"/>
        <v>否</v>
      </c>
      <c r="G721" s="288" t="str">
        <f t="shared" si="35"/>
        <v>项</v>
      </c>
    </row>
    <row r="722" ht="18.75" spans="1:7">
      <c r="A722" s="316">
        <v>2101506</v>
      </c>
      <c r="B722" s="422" t="s">
        <v>856</v>
      </c>
      <c r="C722" s="311"/>
      <c r="D722" s="311"/>
      <c r="E722" s="419">
        <f t="shared" si="33"/>
        <v>0</v>
      </c>
      <c r="F722" s="420" t="str">
        <f t="shared" si="34"/>
        <v>否</v>
      </c>
      <c r="G722" s="288" t="str">
        <f t="shared" si="35"/>
        <v>项</v>
      </c>
    </row>
    <row r="723" ht="18.75" spans="1:7">
      <c r="A723" s="316">
        <v>2101550</v>
      </c>
      <c r="B723" s="422" t="s">
        <v>157</v>
      </c>
      <c r="C723" s="311"/>
      <c r="D723" s="311"/>
      <c r="E723" s="419">
        <f t="shared" si="33"/>
        <v>0</v>
      </c>
      <c r="F723" s="420" t="str">
        <f t="shared" si="34"/>
        <v>否</v>
      </c>
      <c r="G723" s="288" t="str">
        <f t="shared" si="35"/>
        <v>项</v>
      </c>
    </row>
    <row r="724" ht="18.75" spans="1:7">
      <c r="A724" s="316">
        <v>2101599</v>
      </c>
      <c r="B724" s="422" t="s">
        <v>857</v>
      </c>
      <c r="C724" s="311">
        <v>24</v>
      </c>
      <c r="D724" s="311">
        <v>10</v>
      </c>
      <c r="E724" s="419">
        <f t="shared" si="33"/>
        <v>-0.583</v>
      </c>
      <c r="F724" s="420" t="str">
        <f t="shared" si="34"/>
        <v>是</v>
      </c>
      <c r="G724" s="288" t="str">
        <f t="shared" si="35"/>
        <v>项</v>
      </c>
    </row>
    <row r="725" ht="18.75" spans="1:7">
      <c r="A725" s="316">
        <v>21016</v>
      </c>
      <c r="B725" s="433" t="s">
        <v>858</v>
      </c>
      <c r="C725" s="305">
        <f>SUM(C726)</f>
        <v>3</v>
      </c>
      <c r="D725" s="305">
        <f>SUM(D726)</f>
        <v>0</v>
      </c>
      <c r="E725" s="419">
        <f t="shared" si="33"/>
        <v>-1</v>
      </c>
      <c r="F725" s="420" t="str">
        <f t="shared" si="34"/>
        <v>是</v>
      </c>
      <c r="G725" s="288" t="str">
        <f t="shared" si="35"/>
        <v>款</v>
      </c>
    </row>
    <row r="726" ht="18.75" spans="1:7">
      <c r="A726" s="316">
        <v>2101601</v>
      </c>
      <c r="B726" s="431" t="s">
        <v>858</v>
      </c>
      <c r="C726" s="311">
        <v>3</v>
      </c>
      <c r="D726" s="432"/>
      <c r="E726" s="419">
        <f t="shared" si="33"/>
        <v>-1</v>
      </c>
      <c r="F726" s="420" t="str">
        <f t="shared" si="34"/>
        <v>是</v>
      </c>
      <c r="G726" s="288" t="str">
        <f t="shared" si="35"/>
        <v>项</v>
      </c>
    </row>
    <row r="727" ht="18.75" spans="1:7">
      <c r="A727" s="308">
        <v>21017</v>
      </c>
      <c r="B727" s="421" t="s">
        <v>859</v>
      </c>
      <c r="C727" s="311">
        <f>SUM(C728:C733)</f>
        <v>0</v>
      </c>
      <c r="D727" s="311">
        <f>SUM(D728:D733)</f>
        <v>2</v>
      </c>
      <c r="E727" s="419">
        <f t="shared" si="33"/>
        <v>0</v>
      </c>
      <c r="F727" s="420" t="str">
        <f t="shared" si="34"/>
        <v>是</v>
      </c>
      <c r="G727" s="288" t="str">
        <f t="shared" si="35"/>
        <v>款</v>
      </c>
    </row>
    <row r="728" ht="18.75" spans="1:7">
      <c r="A728" s="308">
        <v>2101701</v>
      </c>
      <c r="B728" s="422" t="s">
        <v>139</v>
      </c>
      <c r="C728" s="311"/>
      <c r="D728" s="311"/>
      <c r="E728" s="419">
        <f t="shared" si="33"/>
        <v>0</v>
      </c>
      <c r="F728" s="420" t="str">
        <f t="shared" si="34"/>
        <v>否</v>
      </c>
      <c r="G728" s="288" t="str">
        <f t="shared" si="35"/>
        <v>项</v>
      </c>
    </row>
    <row r="729" ht="18.75" spans="1:7">
      <c r="A729" s="308">
        <v>2101702</v>
      </c>
      <c r="B729" s="422" t="s">
        <v>141</v>
      </c>
      <c r="C729" s="311"/>
      <c r="D729" s="311"/>
      <c r="E729" s="419">
        <f t="shared" si="33"/>
        <v>0</v>
      </c>
      <c r="F729" s="420" t="str">
        <f t="shared" si="34"/>
        <v>否</v>
      </c>
      <c r="G729" s="288" t="str">
        <f t="shared" si="35"/>
        <v>项</v>
      </c>
    </row>
    <row r="730" ht="18.75" spans="1:7">
      <c r="A730" s="308">
        <v>2101703</v>
      </c>
      <c r="B730" s="422" t="s">
        <v>143</v>
      </c>
      <c r="C730" s="311"/>
      <c r="D730" s="311"/>
      <c r="E730" s="419">
        <f t="shared" si="33"/>
        <v>0</v>
      </c>
      <c r="F730" s="420" t="str">
        <f t="shared" si="34"/>
        <v>否</v>
      </c>
      <c r="G730" s="288" t="str">
        <f t="shared" si="35"/>
        <v>项</v>
      </c>
    </row>
    <row r="731" ht="18.75" spans="1:7">
      <c r="A731" s="308">
        <v>2101704</v>
      </c>
      <c r="B731" s="422" t="s">
        <v>860</v>
      </c>
      <c r="C731" s="311"/>
      <c r="D731" s="311">
        <v>2</v>
      </c>
      <c r="E731" s="419">
        <f t="shared" si="33"/>
        <v>0</v>
      </c>
      <c r="F731" s="420" t="str">
        <f t="shared" si="34"/>
        <v>是</v>
      </c>
      <c r="G731" s="288" t="str">
        <f t="shared" si="35"/>
        <v>项</v>
      </c>
    </row>
    <row r="732" ht="18.75" spans="1:7">
      <c r="A732" s="308">
        <v>2101750</v>
      </c>
      <c r="B732" s="425" t="s">
        <v>485</v>
      </c>
      <c r="C732" s="311"/>
      <c r="D732" s="311"/>
      <c r="E732" s="419">
        <f t="shared" si="33"/>
        <v>0</v>
      </c>
      <c r="F732" s="420" t="str">
        <f t="shared" si="34"/>
        <v>否</v>
      </c>
      <c r="G732" s="288" t="str">
        <f t="shared" si="35"/>
        <v>项</v>
      </c>
    </row>
    <row r="733" ht="18.75" spans="1:7">
      <c r="A733" s="308">
        <v>2101799</v>
      </c>
      <c r="B733" s="422" t="s">
        <v>861</v>
      </c>
      <c r="C733" s="311"/>
      <c r="D733" s="311"/>
      <c r="E733" s="419">
        <f t="shared" si="33"/>
        <v>0</v>
      </c>
      <c r="F733" s="420" t="str">
        <f t="shared" si="34"/>
        <v>否</v>
      </c>
      <c r="G733" s="288" t="str">
        <f t="shared" si="35"/>
        <v>项</v>
      </c>
    </row>
    <row r="734" ht="18.75" spans="1:7">
      <c r="A734" s="308">
        <v>21018</v>
      </c>
      <c r="B734" s="421" t="s">
        <v>862</v>
      </c>
      <c r="C734" s="311">
        <f>SUM(C735:C738)</f>
        <v>0</v>
      </c>
      <c r="D734" s="311">
        <f>SUM(D735:D738)</f>
        <v>0</v>
      </c>
      <c r="E734" s="419">
        <f t="shared" si="33"/>
        <v>0</v>
      </c>
      <c r="F734" s="420" t="str">
        <f t="shared" si="34"/>
        <v>否</v>
      </c>
      <c r="G734" s="288" t="str">
        <f t="shared" si="35"/>
        <v>款</v>
      </c>
    </row>
    <row r="735" ht="18.75" spans="1:7">
      <c r="A735" s="308">
        <v>2101801</v>
      </c>
      <c r="B735" s="422" t="s">
        <v>139</v>
      </c>
      <c r="C735" s="311"/>
      <c r="D735" s="311"/>
      <c r="E735" s="419">
        <f t="shared" si="33"/>
        <v>0</v>
      </c>
      <c r="F735" s="420" t="str">
        <f t="shared" si="34"/>
        <v>否</v>
      </c>
      <c r="G735" s="288" t="str">
        <f t="shared" si="35"/>
        <v>项</v>
      </c>
    </row>
    <row r="736" ht="18.75" spans="1:7">
      <c r="A736" s="308">
        <v>2101802</v>
      </c>
      <c r="B736" s="422" t="s">
        <v>141</v>
      </c>
      <c r="C736" s="311"/>
      <c r="D736" s="311"/>
      <c r="E736" s="419">
        <f t="shared" si="33"/>
        <v>0</v>
      </c>
      <c r="F736" s="420" t="str">
        <f t="shared" si="34"/>
        <v>否</v>
      </c>
      <c r="G736" s="288" t="str">
        <f t="shared" si="35"/>
        <v>项</v>
      </c>
    </row>
    <row r="737" ht="18.75" spans="1:7">
      <c r="A737" s="308">
        <v>2101803</v>
      </c>
      <c r="B737" s="422" t="s">
        <v>143</v>
      </c>
      <c r="C737" s="311"/>
      <c r="D737" s="311"/>
      <c r="E737" s="419">
        <f t="shared" si="33"/>
        <v>0</v>
      </c>
      <c r="F737" s="420" t="str">
        <f t="shared" si="34"/>
        <v>否</v>
      </c>
      <c r="G737" s="288" t="str">
        <f t="shared" si="35"/>
        <v>项</v>
      </c>
    </row>
    <row r="738" ht="18.75" spans="1:7">
      <c r="A738" s="308">
        <v>2101899</v>
      </c>
      <c r="B738" s="422" t="s">
        <v>863</v>
      </c>
      <c r="C738" s="311"/>
      <c r="D738" s="311"/>
      <c r="E738" s="419">
        <f t="shared" si="33"/>
        <v>0</v>
      </c>
      <c r="F738" s="420" t="str">
        <f t="shared" si="34"/>
        <v>否</v>
      </c>
      <c r="G738" s="288" t="str">
        <f t="shared" si="35"/>
        <v>项</v>
      </c>
    </row>
    <row r="739" ht="18.75" spans="1:7">
      <c r="A739" s="308">
        <v>21019</v>
      </c>
      <c r="B739" s="426" t="s">
        <v>864</v>
      </c>
      <c r="C739" s="311">
        <f>SUM(C740:C741)</f>
        <v>0</v>
      </c>
      <c r="D739" s="311">
        <f>SUM(D740:D741)</f>
        <v>0</v>
      </c>
      <c r="E739" s="419">
        <f t="shared" si="33"/>
        <v>0</v>
      </c>
      <c r="F739" s="420" t="str">
        <f t="shared" si="34"/>
        <v>否</v>
      </c>
      <c r="G739" s="288" t="str">
        <f t="shared" si="35"/>
        <v>款</v>
      </c>
    </row>
    <row r="740" ht="18.75" spans="1:7">
      <c r="A740" s="308">
        <v>2101901</v>
      </c>
      <c r="B740" s="425" t="s">
        <v>865</v>
      </c>
      <c r="C740" s="311"/>
      <c r="D740" s="311"/>
      <c r="E740" s="419">
        <f t="shared" si="33"/>
        <v>0</v>
      </c>
      <c r="F740" s="420" t="str">
        <f t="shared" si="34"/>
        <v>否</v>
      </c>
      <c r="G740" s="288" t="str">
        <f t="shared" si="35"/>
        <v>项</v>
      </c>
    </row>
    <row r="741" ht="18.75" spans="1:7">
      <c r="A741" s="308">
        <v>2101999</v>
      </c>
      <c r="B741" s="425" t="s">
        <v>866</v>
      </c>
      <c r="C741" s="311"/>
      <c r="D741" s="311"/>
      <c r="E741" s="419">
        <f t="shared" si="33"/>
        <v>0</v>
      </c>
      <c r="F741" s="420" t="str">
        <f t="shared" si="34"/>
        <v>否</v>
      </c>
      <c r="G741" s="288" t="str">
        <f t="shared" si="35"/>
        <v>项</v>
      </c>
    </row>
    <row r="742" ht="18.75" spans="1:7">
      <c r="A742" s="316">
        <v>21099</v>
      </c>
      <c r="B742" s="421" t="s">
        <v>867</v>
      </c>
      <c r="C742" s="305">
        <f>SUM(C743)</f>
        <v>82</v>
      </c>
      <c r="D742" s="305">
        <f>SUM(D743)</f>
        <v>354</v>
      </c>
      <c r="E742" s="419">
        <f t="shared" si="33"/>
        <v>3.317</v>
      </c>
      <c r="F742" s="420" t="str">
        <f t="shared" si="34"/>
        <v>是</v>
      </c>
      <c r="G742" s="288" t="str">
        <f t="shared" si="35"/>
        <v>款</v>
      </c>
    </row>
    <row r="743" ht="18.75" spans="1:7">
      <c r="A743" s="308">
        <v>2109999</v>
      </c>
      <c r="B743" s="422" t="s">
        <v>867</v>
      </c>
      <c r="C743" s="311">
        <v>82</v>
      </c>
      <c r="D743" s="311">
        <v>354</v>
      </c>
      <c r="E743" s="419">
        <f t="shared" si="33"/>
        <v>3.317</v>
      </c>
      <c r="F743" s="420" t="str">
        <f t="shared" si="34"/>
        <v>是</v>
      </c>
      <c r="G743" s="288" t="str">
        <f t="shared" si="35"/>
        <v>项</v>
      </c>
    </row>
    <row r="744" ht="18.75" spans="1:7">
      <c r="A744" s="317">
        <v>211</v>
      </c>
      <c r="B744" s="418" t="s">
        <v>88</v>
      </c>
      <c r="C744" s="300">
        <f>SUM(C745,C755,C759,C768,C775,C782,C785,C788,C790,C792,C798,C801,C803,C814)</f>
        <v>2432</v>
      </c>
      <c r="D744" s="300">
        <f>SUM(D745,D755,D759,D768,D775,D782,D785,D788,D790,D792,D798,D801,D803,D814)</f>
        <v>4954</v>
      </c>
      <c r="E744" s="419">
        <f t="shared" si="33"/>
        <v>1.037</v>
      </c>
      <c r="F744" s="420" t="str">
        <f t="shared" si="34"/>
        <v>是</v>
      </c>
      <c r="G744" s="288" t="str">
        <f t="shared" si="35"/>
        <v>类</v>
      </c>
    </row>
    <row r="745" ht="18.75" spans="1:7">
      <c r="A745" s="316">
        <v>21101</v>
      </c>
      <c r="B745" s="421" t="s">
        <v>868</v>
      </c>
      <c r="C745" s="305">
        <f>SUM(C746:C754)</f>
        <v>0</v>
      </c>
      <c r="D745" s="305">
        <f>SUM(D746:D754)</f>
        <v>0</v>
      </c>
      <c r="E745" s="419">
        <f t="shared" si="33"/>
        <v>0</v>
      </c>
      <c r="F745" s="420" t="str">
        <f t="shared" si="34"/>
        <v>否</v>
      </c>
      <c r="G745" s="288" t="str">
        <f t="shared" si="35"/>
        <v>款</v>
      </c>
    </row>
    <row r="746" ht="18.75" spans="1:7">
      <c r="A746" s="316">
        <v>2110101</v>
      </c>
      <c r="B746" s="422" t="s">
        <v>139</v>
      </c>
      <c r="C746" s="311"/>
      <c r="D746" s="311"/>
      <c r="E746" s="419">
        <f t="shared" si="33"/>
        <v>0</v>
      </c>
      <c r="F746" s="420" t="str">
        <f t="shared" si="34"/>
        <v>否</v>
      </c>
      <c r="G746" s="288" t="str">
        <f t="shared" si="35"/>
        <v>项</v>
      </c>
    </row>
    <row r="747" ht="18.75" spans="1:7">
      <c r="A747" s="316">
        <v>2110102</v>
      </c>
      <c r="B747" s="422" t="s">
        <v>141</v>
      </c>
      <c r="C747" s="311"/>
      <c r="D747" s="311"/>
      <c r="E747" s="419">
        <f t="shared" si="33"/>
        <v>0</v>
      </c>
      <c r="F747" s="420" t="str">
        <f t="shared" si="34"/>
        <v>否</v>
      </c>
      <c r="G747" s="288" t="str">
        <f t="shared" si="35"/>
        <v>项</v>
      </c>
    </row>
    <row r="748" ht="18.75" spans="1:7">
      <c r="A748" s="316">
        <v>2110103</v>
      </c>
      <c r="B748" s="422" t="s">
        <v>143</v>
      </c>
      <c r="C748" s="311"/>
      <c r="D748" s="311"/>
      <c r="E748" s="419">
        <f t="shared" si="33"/>
        <v>0</v>
      </c>
      <c r="F748" s="420" t="str">
        <f t="shared" si="34"/>
        <v>否</v>
      </c>
      <c r="G748" s="288" t="str">
        <f t="shared" si="35"/>
        <v>项</v>
      </c>
    </row>
    <row r="749" ht="18.75" spans="1:7">
      <c r="A749" s="316">
        <v>2110104</v>
      </c>
      <c r="B749" s="422" t="s">
        <v>869</v>
      </c>
      <c r="C749" s="311"/>
      <c r="D749" s="311"/>
      <c r="E749" s="419">
        <f t="shared" si="33"/>
        <v>0</v>
      </c>
      <c r="F749" s="420" t="str">
        <f t="shared" si="34"/>
        <v>否</v>
      </c>
      <c r="G749" s="288" t="str">
        <f t="shared" si="35"/>
        <v>项</v>
      </c>
    </row>
    <row r="750" ht="18.75" spans="1:7">
      <c r="A750" s="316">
        <v>2110105</v>
      </c>
      <c r="B750" s="422" t="s">
        <v>870</v>
      </c>
      <c r="C750" s="311"/>
      <c r="D750" s="311"/>
      <c r="E750" s="419">
        <f t="shared" si="33"/>
        <v>0</v>
      </c>
      <c r="F750" s="420" t="str">
        <f t="shared" si="34"/>
        <v>否</v>
      </c>
      <c r="G750" s="288" t="str">
        <f t="shared" si="35"/>
        <v>项</v>
      </c>
    </row>
    <row r="751" ht="18.75" spans="1:7">
      <c r="A751" s="316">
        <v>2110106</v>
      </c>
      <c r="B751" s="422" t="s">
        <v>871</v>
      </c>
      <c r="C751" s="311"/>
      <c r="D751" s="311"/>
      <c r="E751" s="419">
        <f t="shared" si="33"/>
        <v>0</v>
      </c>
      <c r="F751" s="420" t="str">
        <f t="shared" si="34"/>
        <v>否</v>
      </c>
      <c r="G751" s="288" t="str">
        <f t="shared" si="35"/>
        <v>项</v>
      </c>
    </row>
    <row r="752" ht="18.75" spans="1:7">
      <c r="A752" s="316">
        <v>2110107</v>
      </c>
      <c r="B752" s="422" t="s">
        <v>872</v>
      </c>
      <c r="C752" s="311"/>
      <c r="D752" s="311"/>
      <c r="E752" s="419">
        <f t="shared" si="33"/>
        <v>0</v>
      </c>
      <c r="F752" s="420" t="str">
        <f t="shared" si="34"/>
        <v>否</v>
      </c>
      <c r="G752" s="288" t="str">
        <f t="shared" si="35"/>
        <v>项</v>
      </c>
    </row>
    <row r="753" ht="18.75" spans="1:7">
      <c r="A753" s="316">
        <v>2110108</v>
      </c>
      <c r="B753" s="422" t="s">
        <v>873</v>
      </c>
      <c r="C753" s="311"/>
      <c r="D753" s="311"/>
      <c r="E753" s="419">
        <f t="shared" si="33"/>
        <v>0</v>
      </c>
      <c r="F753" s="420" t="str">
        <f t="shared" si="34"/>
        <v>否</v>
      </c>
      <c r="G753" s="288" t="str">
        <f t="shared" si="35"/>
        <v>项</v>
      </c>
    </row>
    <row r="754" ht="18.75" spans="1:7">
      <c r="A754" s="316">
        <v>2110199</v>
      </c>
      <c r="B754" s="422" t="s">
        <v>874</v>
      </c>
      <c r="C754" s="311"/>
      <c r="D754" s="311"/>
      <c r="E754" s="419">
        <f t="shared" si="33"/>
        <v>0</v>
      </c>
      <c r="F754" s="420" t="str">
        <f t="shared" si="34"/>
        <v>否</v>
      </c>
      <c r="G754" s="288" t="str">
        <f t="shared" si="35"/>
        <v>项</v>
      </c>
    </row>
    <row r="755" ht="18.75" spans="1:7">
      <c r="A755" s="316">
        <v>21102</v>
      </c>
      <c r="B755" s="421" t="s">
        <v>875</v>
      </c>
      <c r="C755" s="305">
        <f>SUM(C756:C758)</f>
        <v>50</v>
      </c>
      <c r="D755" s="305">
        <f>SUM(D756:D758)</f>
        <v>10</v>
      </c>
      <c r="E755" s="419">
        <f t="shared" si="33"/>
        <v>-0.8</v>
      </c>
      <c r="F755" s="420" t="str">
        <f t="shared" si="34"/>
        <v>是</v>
      </c>
      <c r="G755" s="288" t="str">
        <f t="shared" si="35"/>
        <v>款</v>
      </c>
    </row>
    <row r="756" ht="18.75" spans="1:7">
      <c r="A756" s="316">
        <v>2110203</v>
      </c>
      <c r="B756" s="422" t="s">
        <v>876</v>
      </c>
      <c r="C756" s="311">
        <v>50</v>
      </c>
      <c r="D756" s="311"/>
      <c r="E756" s="419">
        <f t="shared" si="33"/>
        <v>-1</v>
      </c>
      <c r="F756" s="420" t="str">
        <f t="shared" si="34"/>
        <v>是</v>
      </c>
      <c r="G756" s="288" t="str">
        <f t="shared" si="35"/>
        <v>项</v>
      </c>
    </row>
    <row r="757" ht="18.75" spans="1:7">
      <c r="A757" s="316">
        <v>2110204</v>
      </c>
      <c r="B757" s="422" t="s">
        <v>877</v>
      </c>
      <c r="C757" s="311"/>
      <c r="D757" s="311"/>
      <c r="E757" s="419">
        <f t="shared" si="33"/>
        <v>0</v>
      </c>
      <c r="F757" s="420" t="str">
        <f t="shared" si="34"/>
        <v>否</v>
      </c>
      <c r="G757" s="288" t="str">
        <f t="shared" si="35"/>
        <v>项</v>
      </c>
    </row>
    <row r="758" ht="18.75" spans="1:7">
      <c r="A758" s="316">
        <v>2110299</v>
      </c>
      <c r="B758" s="422" t="s">
        <v>878</v>
      </c>
      <c r="C758" s="311"/>
      <c r="D758" s="311">
        <v>10</v>
      </c>
      <c r="E758" s="419">
        <f t="shared" si="33"/>
        <v>0</v>
      </c>
      <c r="F758" s="420" t="str">
        <f t="shared" si="34"/>
        <v>是</v>
      </c>
      <c r="G758" s="288" t="str">
        <f t="shared" si="35"/>
        <v>项</v>
      </c>
    </row>
    <row r="759" ht="18.75" spans="1:7">
      <c r="A759" s="316">
        <v>21103</v>
      </c>
      <c r="B759" s="421" t="s">
        <v>879</v>
      </c>
      <c r="C759" s="305">
        <f>SUM(C760:C767)</f>
        <v>888</v>
      </c>
      <c r="D759" s="305">
        <f>SUM(D760:D767)</f>
        <v>2073</v>
      </c>
      <c r="E759" s="419">
        <f t="shared" si="33"/>
        <v>1.334</v>
      </c>
      <c r="F759" s="420" t="str">
        <f t="shared" si="34"/>
        <v>是</v>
      </c>
      <c r="G759" s="288" t="str">
        <f t="shared" si="35"/>
        <v>款</v>
      </c>
    </row>
    <row r="760" ht="18.75" spans="1:7">
      <c r="A760" s="316">
        <v>2110301</v>
      </c>
      <c r="B760" s="422" t="s">
        <v>880</v>
      </c>
      <c r="C760" s="311"/>
      <c r="D760" s="311"/>
      <c r="E760" s="419">
        <f t="shared" si="33"/>
        <v>0</v>
      </c>
      <c r="F760" s="420" t="str">
        <f t="shared" si="34"/>
        <v>否</v>
      </c>
      <c r="G760" s="288" t="str">
        <f t="shared" si="35"/>
        <v>项</v>
      </c>
    </row>
    <row r="761" ht="18.75" spans="1:7">
      <c r="A761" s="316">
        <v>2110302</v>
      </c>
      <c r="B761" s="422" t="s">
        <v>881</v>
      </c>
      <c r="C761" s="311">
        <v>573</v>
      </c>
      <c r="D761" s="311">
        <v>391</v>
      </c>
      <c r="E761" s="419">
        <f t="shared" si="33"/>
        <v>-0.318</v>
      </c>
      <c r="F761" s="420" t="str">
        <f t="shared" si="34"/>
        <v>是</v>
      </c>
      <c r="G761" s="288" t="str">
        <f t="shared" si="35"/>
        <v>项</v>
      </c>
    </row>
    <row r="762" ht="18.75" spans="1:7">
      <c r="A762" s="316">
        <v>2110303</v>
      </c>
      <c r="B762" s="422" t="s">
        <v>882</v>
      </c>
      <c r="C762" s="311"/>
      <c r="D762" s="311"/>
      <c r="E762" s="419">
        <f t="shared" si="33"/>
        <v>0</v>
      </c>
      <c r="F762" s="420" t="str">
        <f t="shared" si="34"/>
        <v>否</v>
      </c>
      <c r="G762" s="288" t="str">
        <f t="shared" si="35"/>
        <v>项</v>
      </c>
    </row>
    <row r="763" ht="18.75" spans="1:7">
      <c r="A763" s="316">
        <v>2110304</v>
      </c>
      <c r="B763" s="422" t="s">
        <v>883</v>
      </c>
      <c r="C763" s="311"/>
      <c r="D763" s="311"/>
      <c r="E763" s="419">
        <f t="shared" si="33"/>
        <v>0</v>
      </c>
      <c r="F763" s="420" t="str">
        <f t="shared" si="34"/>
        <v>否</v>
      </c>
      <c r="G763" s="288" t="str">
        <f t="shared" si="35"/>
        <v>项</v>
      </c>
    </row>
    <row r="764" ht="18.75" spans="1:7">
      <c r="A764" s="316">
        <v>2110305</v>
      </c>
      <c r="B764" s="422" t="s">
        <v>884</v>
      </c>
      <c r="C764" s="311"/>
      <c r="D764" s="311"/>
      <c r="E764" s="419">
        <f t="shared" si="33"/>
        <v>0</v>
      </c>
      <c r="F764" s="420" t="str">
        <f t="shared" si="34"/>
        <v>否</v>
      </c>
      <c r="G764" s="288" t="str">
        <f t="shared" si="35"/>
        <v>项</v>
      </c>
    </row>
    <row r="765" ht="18.75" spans="1:7">
      <c r="A765" s="316">
        <v>2110306</v>
      </c>
      <c r="B765" s="422" t="s">
        <v>885</v>
      </c>
      <c r="C765" s="311"/>
      <c r="D765" s="311"/>
      <c r="E765" s="419">
        <f t="shared" si="33"/>
        <v>0</v>
      </c>
      <c r="F765" s="420" t="str">
        <f t="shared" si="34"/>
        <v>否</v>
      </c>
      <c r="G765" s="288" t="str">
        <f t="shared" si="35"/>
        <v>项</v>
      </c>
    </row>
    <row r="766" ht="18.75" spans="1:7">
      <c r="A766" s="427">
        <v>2110307</v>
      </c>
      <c r="B766" s="422" t="s">
        <v>886</v>
      </c>
      <c r="C766" s="311"/>
      <c r="D766" s="311"/>
      <c r="E766" s="419">
        <f t="shared" si="33"/>
        <v>0</v>
      </c>
      <c r="F766" s="420" t="str">
        <f t="shared" si="34"/>
        <v>否</v>
      </c>
      <c r="G766" s="288" t="str">
        <f t="shared" si="35"/>
        <v>项</v>
      </c>
    </row>
    <row r="767" ht="18.75" spans="1:7">
      <c r="A767" s="316">
        <v>2110399</v>
      </c>
      <c r="B767" s="422" t="s">
        <v>887</v>
      </c>
      <c r="C767" s="311">
        <v>315</v>
      </c>
      <c r="D767" s="311">
        <v>1682</v>
      </c>
      <c r="E767" s="419">
        <f t="shared" si="33"/>
        <v>4.34</v>
      </c>
      <c r="F767" s="420" t="str">
        <f t="shared" si="34"/>
        <v>是</v>
      </c>
      <c r="G767" s="288" t="str">
        <f t="shared" si="35"/>
        <v>项</v>
      </c>
    </row>
    <row r="768" ht="18.75" spans="1:7">
      <c r="A768" s="316">
        <v>21104</v>
      </c>
      <c r="B768" s="421" t="s">
        <v>888</v>
      </c>
      <c r="C768" s="305">
        <f>SUM(C769:C774)</f>
        <v>1199</v>
      </c>
      <c r="D768" s="305">
        <f>SUM(D769:D774)</f>
        <v>2582</v>
      </c>
      <c r="E768" s="419">
        <f t="shared" si="33"/>
        <v>1.153</v>
      </c>
      <c r="F768" s="420" t="str">
        <f t="shared" si="34"/>
        <v>是</v>
      </c>
      <c r="G768" s="288" t="str">
        <f t="shared" si="35"/>
        <v>款</v>
      </c>
    </row>
    <row r="769" ht="18.75" spans="1:7">
      <c r="A769" s="316">
        <v>2110401</v>
      </c>
      <c r="B769" s="422" t="s">
        <v>889</v>
      </c>
      <c r="C769" s="311">
        <v>1049</v>
      </c>
      <c r="D769" s="311">
        <v>2582</v>
      </c>
      <c r="E769" s="419">
        <f t="shared" si="33"/>
        <v>1.461</v>
      </c>
      <c r="F769" s="420" t="str">
        <f t="shared" si="34"/>
        <v>是</v>
      </c>
      <c r="G769" s="288" t="str">
        <f t="shared" si="35"/>
        <v>项</v>
      </c>
    </row>
    <row r="770" ht="18.75" spans="1:7">
      <c r="A770" s="316">
        <v>2110402</v>
      </c>
      <c r="B770" s="422" t="s">
        <v>890</v>
      </c>
      <c r="C770" s="311">
        <v>150</v>
      </c>
      <c r="D770" s="311"/>
      <c r="E770" s="419">
        <f t="shared" si="33"/>
        <v>-1</v>
      </c>
      <c r="F770" s="420" t="str">
        <f t="shared" si="34"/>
        <v>是</v>
      </c>
      <c r="G770" s="288" t="str">
        <f t="shared" si="35"/>
        <v>项</v>
      </c>
    </row>
    <row r="771" ht="18.75" spans="1:7">
      <c r="A771" s="316">
        <v>2110404</v>
      </c>
      <c r="B771" s="422" t="s">
        <v>891</v>
      </c>
      <c r="C771" s="311"/>
      <c r="D771" s="311"/>
      <c r="E771" s="419">
        <f t="shared" si="33"/>
        <v>0</v>
      </c>
      <c r="F771" s="420" t="str">
        <f t="shared" si="34"/>
        <v>否</v>
      </c>
      <c r="G771" s="288" t="str">
        <f t="shared" si="35"/>
        <v>项</v>
      </c>
    </row>
    <row r="772" ht="18.75" spans="1:7">
      <c r="A772" s="316">
        <v>2110405</v>
      </c>
      <c r="B772" s="422" t="s">
        <v>892</v>
      </c>
      <c r="C772" s="311"/>
      <c r="D772" s="311"/>
      <c r="E772" s="419">
        <f t="shared" ref="E772:E835" si="36">IF(C772&lt;0,"",IFERROR(D772/C772-1,0))</f>
        <v>0</v>
      </c>
      <c r="F772" s="420" t="str">
        <f t="shared" ref="F772:F835" si="37">IF(LEN(A772)=3,"是",IF(B772&lt;&gt;"",IF(SUM(C772:D772)&lt;&gt;0,"是","否"),"是"))</f>
        <v>否</v>
      </c>
      <c r="G772" s="288" t="str">
        <f t="shared" ref="G772:G835" si="38">IF(LEN(A772)=3,"类",IF(LEN(A772)=5,"款","项"))</f>
        <v>项</v>
      </c>
    </row>
    <row r="773" ht="18.75" spans="1:7">
      <c r="A773" s="316">
        <v>2110406</v>
      </c>
      <c r="B773" s="422" t="s">
        <v>893</v>
      </c>
      <c r="C773" s="311"/>
      <c r="D773" s="311"/>
      <c r="E773" s="419">
        <f t="shared" si="36"/>
        <v>0</v>
      </c>
      <c r="F773" s="420" t="str">
        <f t="shared" si="37"/>
        <v>否</v>
      </c>
      <c r="G773" s="288" t="str">
        <f t="shared" si="38"/>
        <v>项</v>
      </c>
    </row>
    <row r="774" ht="18.75" spans="1:7">
      <c r="A774" s="316">
        <v>2110499</v>
      </c>
      <c r="B774" s="422" t="s">
        <v>894</v>
      </c>
      <c r="C774" s="311"/>
      <c r="D774" s="311"/>
      <c r="E774" s="419">
        <f t="shared" si="36"/>
        <v>0</v>
      </c>
      <c r="F774" s="420" t="str">
        <f t="shared" si="37"/>
        <v>否</v>
      </c>
      <c r="G774" s="288" t="str">
        <f t="shared" si="38"/>
        <v>项</v>
      </c>
    </row>
    <row r="775" ht="18.75" spans="1:7">
      <c r="A775" s="316">
        <v>21105</v>
      </c>
      <c r="B775" s="421" t="s">
        <v>895</v>
      </c>
      <c r="C775" s="305">
        <f>SUM(C776:C781)</f>
        <v>289</v>
      </c>
      <c r="D775" s="305">
        <f>SUM(D776:D781)</f>
        <v>289</v>
      </c>
      <c r="E775" s="419">
        <f t="shared" si="36"/>
        <v>0</v>
      </c>
      <c r="F775" s="420" t="str">
        <f t="shared" si="37"/>
        <v>是</v>
      </c>
      <c r="G775" s="288" t="str">
        <f t="shared" si="38"/>
        <v>款</v>
      </c>
    </row>
    <row r="776" ht="18.75" spans="1:7">
      <c r="A776" s="316">
        <v>2110501</v>
      </c>
      <c r="B776" s="422" t="s">
        <v>896</v>
      </c>
      <c r="C776" s="311"/>
      <c r="D776" s="311"/>
      <c r="E776" s="419">
        <f t="shared" si="36"/>
        <v>0</v>
      </c>
      <c r="F776" s="420" t="str">
        <f t="shared" si="37"/>
        <v>否</v>
      </c>
      <c r="G776" s="288" t="str">
        <f t="shared" si="38"/>
        <v>项</v>
      </c>
    </row>
    <row r="777" ht="18.75" spans="1:7">
      <c r="A777" s="316">
        <v>2110502</v>
      </c>
      <c r="B777" s="422" t="s">
        <v>897</v>
      </c>
      <c r="C777" s="311"/>
      <c r="D777" s="311"/>
      <c r="E777" s="419">
        <f t="shared" si="36"/>
        <v>0</v>
      </c>
      <c r="F777" s="420" t="str">
        <f t="shared" si="37"/>
        <v>否</v>
      </c>
      <c r="G777" s="288" t="str">
        <f t="shared" si="38"/>
        <v>项</v>
      </c>
    </row>
    <row r="778" ht="18.75" spans="1:7">
      <c r="A778" s="316">
        <v>2110503</v>
      </c>
      <c r="B778" s="422" t="s">
        <v>898</v>
      </c>
      <c r="C778" s="311"/>
      <c r="D778" s="311"/>
      <c r="E778" s="419">
        <f t="shared" si="36"/>
        <v>0</v>
      </c>
      <c r="F778" s="420" t="str">
        <f t="shared" si="37"/>
        <v>否</v>
      </c>
      <c r="G778" s="288" t="str">
        <f t="shared" si="38"/>
        <v>项</v>
      </c>
    </row>
    <row r="779" ht="18.75" spans="1:7">
      <c r="A779" s="316">
        <v>2110506</v>
      </c>
      <c r="B779" s="422" t="s">
        <v>899</v>
      </c>
      <c r="C779" s="311"/>
      <c r="D779" s="311"/>
      <c r="E779" s="419">
        <f t="shared" si="36"/>
        <v>0</v>
      </c>
      <c r="F779" s="420" t="str">
        <f t="shared" si="37"/>
        <v>否</v>
      </c>
      <c r="G779" s="288" t="str">
        <f t="shared" si="38"/>
        <v>项</v>
      </c>
    </row>
    <row r="780" ht="18.75" spans="1:7">
      <c r="A780" s="316">
        <v>2110507</v>
      </c>
      <c r="B780" s="422" t="s">
        <v>900</v>
      </c>
      <c r="C780" s="311"/>
      <c r="D780" s="311"/>
      <c r="E780" s="419">
        <f t="shared" si="36"/>
        <v>0</v>
      </c>
      <c r="F780" s="420" t="str">
        <f t="shared" si="37"/>
        <v>否</v>
      </c>
      <c r="G780" s="288" t="str">
        <f t="shared" si="38"/>
        <v>项</v>
      </c>
    </row>
    <row r="781" ht="18.75" spans="1:7">
      <c r="A781" s="316">
        <v>2110599</v>
      </c>
      <c r="B781" s="422" t="s">
        <v>901</v>
      </c>
      <c r="C781" s="311">
        <v>289</v>
      </c>
      <c r="D781" s="311">
        <v>289</v>
      </c>
      <c r="E781" s="419">
        <f t="shared" si="36"/>
        <v>0</v>
      </c>
      <c r="F781" s="420" t="str">
        <f t="shared" si="37"/>
        <v>是</v>
      </c>
      <c r="G781" s="288" t="str">
        <f t="shared" si="38"/>
        <v>项</v>
      </c>
    </row>
    <row r="782" ht="18.75" spans="1:7">
      <c r="A782" s="316">
        <v>21107</v>
      </c>
      <c r="B782" s="421" t="s">
        <v>902</v>
      </c>
      <c r="C782" s="305">
        <f>SUM(C783:C784)</f>
        <v>0</v>
      </c>
      <c r="D782" s="305">
        <f>SUM(D783:D784)</f>
        <v>0</v>
      </c>
      <c r="E782" s="419">
        <f t="shared" si="36"/>
        <v>0</v>
      </c>
      <c r="F782" s="420" t="str">
        <f t="shared" si="37"/>
        <v>否</v>
      </c>
      <c r="G782" s="288" t="str">
        <f t="shared" si="38"/>
        <v>款</v>
      </c>
    </row>
    <row r="783" ht="18.75" spans="1:7">
      <c r="A783" s="316">
        <v>2110704</v>
      </c>
      <c r="B783" s="422" t="s">
        <v>903</v>
      </c>
      <c r="C783" s="311"/>
      <c r="D783" s="311"/>
      <c r="E783" s="419">
        <f t="shared" si="36"/>
        <v>0</v>
      </c>
      <c r="F783" s="420" t="str">
        <f t="shared" si="37"/>
        <v>否</v>
      </c>
      <c r="G783" s="288" t="str">
        <f t="shared" si="38"/>
        <v>项</v>
      </c>
    </row>
    <row r="784" ht="18.75" spans="1:7">
      <c r="A784" s="316">
        <v>2110799</v>
      </c>
      <c r="B784" s="422" t="s">
        <v>904</v>
      </c>
      <c r="C784" s="311"/>
      <c r="D784" s="311"/>
      <c r="E784" s="419">
        <f t="shared" si="36"/>
        <v>0</v>
      </c>
      <c r="F784" s="420" t="str">
        <f t="shared" si="37"/>
        <v>否</v>
      </c>
      <c r="G784" s="288" t="str">
        <f t="shared" si="38"/>
        <v>项</v>
      </c>
    </row>
    <row r="785" ht="18.75" spans="1:7">
      <c r="A785" s="316">
        <v>21108</v>
      </c>
      <c r="B785" s="421" t="s">
        <v>905</v>
      </c>
      <c r="C785" s="305">
        <f>SUM(C786:C787)</f>
        <v>0</v>
      </c>
      <c r="D785" s="305">
        <f>SUM(D786:D787)</f>
        <v>0</v>
      </c>
      <c r="E785" s="419">
        <f t="shared" si="36"/>
        <v>0</v>
      </c>
      <c r="F785" s="420" t="str">
        <f t="shared" si="37"/>
        <v>否</v>
      </c>
      <c r="G785" s="288" t="str">
        <f t="shared" si="38"/>
        <v>款</v>
      </c>
    </row>
    <row r="786" ht="18.75" spans="1:7">
      <c r="A786" s="316">
        <v>2110804</v>
      </c>
      <c r="B786" s="422" t="s">
        <v>906</v>
      </c>
      <c r="C786" s="311"/>
      <c r="D786" s="311"/>
      <c r="E786" s="419">
        <f t="shared" si="36"/>
        <v>0</v>
      </c>
      <c r="F786" s="420" t="str">
        <f t="shared" si="37"/>
        <v>否</v>
      </c>
      <c r="G786" s="288" t="str">
        <f t="shared" si="38"/>
        <v>项</v>
      </c>
    </row>
    <row r="787" ht="18.75" spans="1:7">
      <c r="A787" s="316">
        <v>2110899</v>
      </c>
      <c r="B787" s="422" t="s">
        <v>907</v>
      </c>
      <c r="C787" s="311"/>
      <c r="D787" s="311"/>
      <c r="E787" s="419">
        <f t="shared" si="36"/>
        <v>0</v>
      </c>
      <c r="F787" s="420" t="str">
        <f t="shared" si="37"/>
        <v>否</v>
      </c>
      <c r="G787" s="288" t="str">
        <f t="shared" si="38"/>
        <v>项</v>
      </c>
    </row>
    <row r="788" ht="18.75" spans="1:7">
      <c r="A788" s="316">
        <v>21109</v>
      </c>
      <c r="B788" s="421" t="s">
        <v>908</v>
      </c>
      <c r="C788" s="305">
        <f>C789</f>
        <v>0</v>
      </c>
      <c r="D788" s="305">
        <f>D789</f>
        <v>0</v>
      </c>
      <c r="E788" s="419">
        <f t="shared" si="36"/>
        <v>0</v>
      </c>
      <c r="F788" s="420" t="str">
        <f t="shared" si="37"/>
        <v>否</v>
      </c>
      <c r="G788" s="288" t="str">
        <f t="shared" si="38"/>
        <v>款</v>
      </c>
    </row>
    <row r="789" ht="18.75" spans="1:7">
      <c r="A789" s="308">
        <v>2110901</v>
      </c>
      <c r="B789" s="428" t="s">
        <v>908</v>
      </c>
      <c r="C789" s="311"/>
      <c r="D789" s="311"/>
      <c r="E789" s="419">
        <f t="shared" si="36"/>
        <v>0</v>
      </c>
      <c r="F789" s="420" t="str">
        <f t="shared" si="37"/>
        <v>否</v>
      </c>
      <c r="G789" s="288" t="str">
        <f t="shared" si="38"/>
        <v>项</v>
      </c>
    </row>
    <row r="790" ht="18.75" spans="1:7">
      <c r="A790" s="316">
        <v>21110</v>
      </c>
      <c r="B790" s="421" t="s">
        <v>909</v>
      </c>
      <c r="C790" s="305">
        <f>C791</f>
        <v>6</v>
      </c>
      <c r="D790" s="305">
        <f>D791</f>
        <v>0</v>
      </c>
      <c r="E790" s="419">
        <f t="shared" si="36"/>
        <v>-1</v>
      </c>
      <c r="F790" s="420" t="str">
        <f t="shared" si="37"/>
        <v>是</v>
      </c>
      <c r="G790" s="288" t="str">
        <f t="shared" si="38"/>
        <v>款</v>
      </c>
    </row>
    <row r="791" ht="18.75" spans="1:7">
      <c r="A791" s="308">
        <v>2111001</v>
      </c>
      <c r="B791" s="428" t="s">
        <v>909</v>
      </c>
      <c r="C791" s="311">
        <v>6</v>
      </c>
      <c r="D791" s="311"/>
      <c r="E791" s="419">
        <f t="shared" si="36"/>
        <v>-1</v>
      </c>
      <c r="F791" s="420" t="str">
        <f t="shared" si="37"/>
        <v>是</v>
      </c>
      <c r="G791" s="288" t="str">
        <f t="shared" si="38"/>
        <v>项</v>
      </c>
    </row>
    <row r="792" ht="18.75" spans="1:7">
      <c r="A792" s="316">
        <v>21111</v>
      </c>
      <c r="B792" s="421" t="s">
        <v>910</v>
      </c>
      <c r="C792" s="305">
        <f>SUM(C793:C797)</f>
        <v>0</v>
      </c>
      <c r="D792" s="305">
        <f>SUM(D793:D797)</f>
        <v>0</v>
      </c>
      <c r="E792" s="419">
        <f t="shared" si="36"/>
        <v>0</v>
      </c>
      <c r="F792" s="420" t="str">
        <f t="shared" si="37"/>
        <v>否</v>
      </c>
      <c r="G792" s="288" t="str">
        <f t="shared" si="38"/>
        <v>款</v>
      </c>
    </row>
    <row r="793" ht="18.75" spans="1:7">
      <c r="A793" s="316">
        <v>2111101</v>
      </c>
      <c r="B793" s="422" t="s">
        <v>911</v>
      </c>
      <c r="C793" s="311"/>
      <c r="D793" s="311"/>
      <c r="E793" s="419">
        <f t="shared" si="36"/>
        <v>0</v>
      </c>
      <c r="F793" s="420" t="str">
        <f t="shared" si="37"/>
        <v>否</v>
      </c>
      <c r="G793" s="288" t="str">
        <f t="shared" si="38"/>
        <v>项</v>
      </c>
    </row>
    <row r="794" ht="18.75" spans="1:7">
      <c r="A794" s="316">
        <v>2111102</v>
      </c>
      <c r="B794" s="422" t="s">
        <v>912</v>
      </c>
      <c r="C794" s="311"/>
      <c r="D794" s="311"/>
      <c r="E794" s="419">
        <f t="shared" si="36"/>
        <v>0</v>
      </c>
      <c r="F794" s="420" t="str">
        <f t="shared" si="37"/>
        <v>否</v>
      </c>
      <c r="G794" s="288" t="str">
        <f t="shared" si="38"/>
        <v>项</v>
      </c>
    </row>
    <row r="795" ht="18.75" spans="1:7">
      <c r="A795" s="316">
        <v>2111103</v>
      </c>
      <c r="B795" s="422" t="s">
        <v>913</v>
      </c>
      <c r="C795" s="311"/>
      <c r="D795" s="311"/>
      <c r="E795" s="419">
        <f t="shared" si="36"/>
        <v>0</v>
      </c>
      <c r="F795" s="420" t="str">
        <f t="shared" si="37"/>
        <v>否</v>
      </c>
      <c r="G795" s="288" t="str">
        <f t="shared" si="38"/>
        <v>项</v>
      </c>
    </row>
    <row r="796" ht="18.75" spans="1:7">
      <c r="A796" s="316">
        <v>2111104</v>
      </c>
      <c r="B796" s="422" t="s">
        <v>914</v>
      </c>
      <c r="C796" s="311"/>
      <c r="D796" s="311"/>
      <c r="E796" s="419">
        <f t="shared" si="36"/>
        <v>0</v>
      </c>
      <c r="F796" s="420" t="str">
        <f t="shared" si="37"/>
        <v>否</v>
      </c>
      <c r="G796" s="288" t="str">
        <f t="shared" si="38"/>
        <v>项</v>
      </c>
    </row>
    <row r="797" ht="18.75" spans="1:7">
      <c r="A797" s="316">
        <v>2111199</v>
      </c>
      <c r="B797" s="422" t="s">
        <v>915</v>
      </c>
      <c r="C797" s="311"/>
      <c r="D797" s="311"/>
      <c r="E797" s="419">
        <f t="shared" si="36"/>
        <v>0</v>
      </c>
      <c r="F797" s="420" t="str">
        <f t="shared" si="37"/>
        <v>否</v>
      </c>
      <c r="G797" s="288" t="str">
        <f t="shared" si="38"/>
        <v>项</v>
      </c>
    </row>
    <row r="798" ht="18.75" spans="1:7">
      <c r="A798" s="316">
        <v>21112</v>
      </c>
      <c r="B798" s="434" t="s">
        <v>916</v>
      </c>
      <c r="C798" s="305">
        <f>SUM(C799:C800)</f>
        <v>0</v>
      </c>
      <c r="D798" s="305">
        <f>SUM(D799:D800)</f>
        <v>0</v>
      </c>
      <c r="E798" s="419">
        <f t="shared" si="36"/>
        <v>0</v>
      </c>
      <c r="F798" s="420" t="str">
        <f t="shared" si="37"/>
        <v>否</v>
      </c>
      <c r="G798" s="288" t="str">
        <f t="shared" si="38"/>
        <v>款</v>
      </c>
    </row>
    <row r="799" ht="18.75" spans="1:7">
      <c r="A799" s="427">
        <v>2111201</v>
      </c>
      <c r="B799" s="422" t="s">
        <v>917</v>
      </c>
      <c r="C799" s="311"/>
      <c r="D799" s="311"/>
      <c r="E799" s="419">
        <f t="shared" si="36"/>
        <v>0</v>
      </c>
      <c r="F799" s="420" t="str">
        <f t="shared" si="37"/>
        <v>否</v>
      </c>
      <c r="G799" s="288" t="str">
        <f t="shared" si="38"/>
        <v>项</v>
      </c>
    </row>
    <row r="800" ht="18.75" spans="1:7">
      <c r="A800" s="427">
        <v>2111299</v>
      </c>
      <c r="B800" s="425" t="s">
        <v>918</v>
      </c>
      <c r="C800" s="311"/>
      <c r="D800" s="311"/>
      <c r="E800" s="419">
        <f t="shared" si="36"/>
        <v>0</v>
      </c>
      <c r="F800" s="420" t="str">
        <f t="shared" si="37"/>
        <v>否</v>
      </c>
      <c r="G800" s="288" t="str">
        <f t="shared" si="38"/>
        <v>项</v>
      </c>
    </row>
    <row r="801" ht="18.75" spans="1:7">
      <c r="A801" s="316">
        <v>21113</v>
      </c>
      <c r="B801" s="421" t="s">
        <v>919</v>
      </c>
      <c r="C801" s="305">
        <f>C802</f>
        <v>0</v>
      </c>
      <c r="D801" s="305">
        <f>D802</f>
        <v>0</v>
      </c>
      <c r="E801" s="419">
        <f t="shared" si="36"/>
        <v>0</v>
      </c>
      <c r="F801" s="420" t="str">
        <f t="shared" si="37"/>
        <v>否</v>
      </c>
      <c r="G801" s="288" t="str">
        <f t="shared" si="38"/>
        <v>款</v>
      </c>
    </row>
    <row r="802" ht="18.75" spans="1:7">
      <c r="A802" s="427">
        <v>2111301</v>
      </c>
      <c r="B802" s="422" t="s">
        <v>919</v>
      </c>
      <c r="C802" s="311"/>
      <c r="D802" s="311"/>
      <c r="E802" s="419">
        <f t="shared" si="36"/>
        <v>0</v>
      </c>
      <c r="F802" s="420" t="str">
        <f t="shared" si="37"/>
        <v>否</v>
      </c>
      <c r="G802" s="288" t="str">
        <f t="shared" si="38"/>
        <v>项</v>
      </c>
    </row>
    <row r="803" ht="18.75" spans="1:7">
      <c r="A803" s="316">
        <v>21114</v>
      </c>
      <c r="B803" s="421" t="s">
        <v>920</v>
      </c>
      <c r="C803" s="305">
        <f>SUM(C804:C813)</f>
        <v>0</v>
      </c>
      <c r="D803" s="305">
        <f>SUM(D804:D813)</f>
        <v>0</v>
      </c>
      <c r="E803" s="419">
        <f t="shared" si="36"/>
        <v>0</v>
      </c>
      <c r="F803" s="420" t="str">
        <f t="shared" si="37"/>
        <v>否</v>
      </c>
      <c r="G803" s="288" t="str">
        <f t="shared" si="38"/>
        <v>款</v>
      </c>
    </row>
    <row r="804" ht="18.75" spans="1:7">
      <c r="A804" s="316">
        <v>2111401</v>
      </c>
      <c r="B804" s="422" t="s">
        <v>139</v>
      </c>
      <c r="C804" s="311"/>
      <c r="D804" s="311"/>
      <c r="E804" s="419">
        <f t="shared" si="36"/>
        <v>0</v>
      </c>
      <c r="F804" s="420" t="str">
        <f t="shared" si="37"/>
        <v>否</v>
      </c>
      <c r="G804" s="288" t="str">
        <f t="shared" si="38"/>
        <v>项</v>
      </c>
    </row>
    <row r="805" ht="18.75" spans="1:7">
      <c r="A805" s="316">
        <v>2111402</v>
      </c>
      <c r="B805" s="422" t="s">
        <v>141</v>
      </c>
      <c r="C805" s="311"/>
      <c r="D805" s="311"/>
      <c r="E805" s="419">
        <f t="shared" si="36"/>
        <v>0</v>
      </c>
      <c r="F805" s="420" t="str">
        <f t="shared" si="37"/>
        <v>否</v>
      </c>
      <c r="G805" s="288" t="str">
        <f t="shared" si="38"/>
        <v>项</v>
      </c>
    </row>
    <row r="806" ht="18.75" spans="1:7">
      <c r="A806" s="316">
        <v>2111403</v>
      </c>
      <c r="B806" s="422" t="s">
        <v>143</v>
      </c>
      <c r="C806" s="311"/>
      <c r="D806" s="311"/>
      <c r="E806" s="419">
        <f t="shared" si="36"/>
        <v>0</v>
      </c>
      <c r="F806" s="420" t="str">
        <f t="shared" si="37"/>
        <v>否</v>
      </c>
      <c r="G806" s="288" t="str">
        <f t="shared" si="38"/>
        <v>项</v>
      </c>
    </row>
    <row r="807" ht="18.75" spans="1:7">
      <c r="A807" s="316">
        <v>2111406</v>
      </c>
      <c r="B807" s="422" t="s">
        <v>921</v>
      </c>
      <c r="C807" s="311"/>
      <c r="D807" s="311"/>
      <c r="E807" s="419">
        <f t="shared" si="36"/>
        <v>0</v>
      </c>
      <c r="F807" s="420" t="str">
        <f t="shared" si="37"/>
        <v>否</v>
      </c>
      <c r="G807" s="288" t="str">
        <f t="shared" si="38"/>
        <v>项</v>
      </c>
    </row>
    <row r="808" ht="18.75" spans="1:7">
      <c r="A808" s="316">
        <v>2111407</v>
      </c>
      <c r="B808" s="422" t="s">
        <v>922</v>
      </c>
      <c r="C808" s="311"/>
      <c r="D808" s="311"/>
      <c r="E808" s="419">
        <f t="shared" si="36"/>
        <v>0</v>
      </c>
      <c r="F808" s="420" t="str">
        <f t="shared" si="37"/>
        <v>否</v>
      </c>
      <c r="G808" s="288" t="str">
        <f t="shared" si="38"/>
        <v>项</v>
      </c>
    </row>
    <row r="809" ht="18.75" spans="1:7">
      <c r="A809" s="316">
        <v>2111408</v>
      </c>
      <c r="B809" s="422" t="s">
        <v>923</v>
      </c>
      <c r="C809" s="311"/>
      <c r="D809" s="311"/>
      <c r="E809" s="419">
        <f t="shared" si="36"/>
        <v>0</v>
      </c>
      <c r="F809" s="420" t="str">
        <f t="shared" si="37"/>
        <v>否</v>
      </c>
      <c r="G809" s="288" t="str">
        <f t="shared" si="38"/>
        <v>项</v>
      </c>
    </row>
    <row r="810" ht="18.75" spans="1:7">
      <c r="A810" s="316">
        <v>2111411</v>
      </c>
      <c r="B810" s="422" t="s">
        <v>238</v>
      </c>
      <c r="C810" s="311"/>
      <c r="D810" s="311"/>
      <c r="E810" s="419">
        <f t="shared" si="36"/>
        <v>0</v>
      </c>
      <c r="F810" s="420" t="str">
        <f t="shared" si="37"/>
        <v>否</v>
      </c>
      <c r="G810" s="288" t="str">
        <f t="shared" si="38"/>
        <v>项</v>
      </c>
    </row>
    <row r="811" ht="18.75" spans="1:7">
      <c r="A811" s="316">
        <v>2111413</v>
      </c>
      <c r="B811" s="422" t="s">
        <v>924</v>
      </c>
      <c r="C811" s="311"/>
      <c r="D811" s="311"/>
      <c r="E811" s="419">
        <f t="shared" si="36"/>
        <v>0</v>
      </c>
      <c r="F811" s="420" t="str">
        <f t="shared" si="37"/>
        <v>否</v>
      </c>
      <c r="G811" s="288" t="str">
        <f t="shared" si="38"/>
        <v>项</v>
      </c>
    </row>
    <row r="812" ht="18.75" spans="1:7">
      <c r="A812" s="316">
        <v>2111450</v>
      </c>
      <c r="B812" s="422" t="s">
        <v>157</v>
      </c>
      <c r="C812" s="311"/>
      <c r="D812" s="311"/>
      <c r="E812" s="419">
        <f t="shared" si="36"/>
        <v>0</v>
      </c>
      <c r="F812" s="420" t="str">
        <f t="shared" si="37"/>
        <v>否</v>
      </c>
      <c r="G812" s="288" t="str">
        <f t="shared" si="38"/>
        <v>项</v>
      </c>
    </row>
    <row r="813" ht="18.75" spans="1:7">
      <c r="A813" s="316">
        <v>2111499</v>
      </c>
      <c r="B813" s="422" t="s">
        <v>925</v>
      </c>
      <c r="C813" s="311"/>
      <c r="D813" s="311"/>
      <c r="E813" s="419">
        <f t="shared" si="36"/>
        <v>0</v>
      </c>
      <c r="F813" s="420" t="str">
        <f t="shared" si="37"/>
        <v>否</v>
      </c>
      <c r="G813" s="288" t="str">
        <f t="shared" si="38"/>
        <v>项</v>
      </c>
    </row>
    <row r="814" ht="18.75" spans="1:7">
      <c r="A814" s="316">
        <v>21199</v>
      </c>
      <c r="B814" s="421" t="s">
        <v>926</v>
      </c>
      <c r="C814" s="305">
        <f>C815</f>
        <v>0</v>
      </c>
      <c r="D814" s="305">
        <f>D815</f>
        <v>0</v>
      </c>
      <c r="E814" s="419">
        <f t="shared" si="36"/>
        <v>0</v>
      </c>
      <c r="F814" s="420" t="str">
        <f t="shared" si="37"/>
        <v>否</v>
      </c>
      <c r="G814" s="288" t="str">
        <f t="shared" si="38"/>
        <v>款</v>
      </c>
    </row>
    <row r="815" ht="18.75" spans="1:7">
      <c r="A815" s="427">
        <v>2119999</v>
      </c>
      <c r="B815" s="422" t="s">
        <v>926</v>
      </c>
      <c r="C815" s="311"/>
      <c r="D815" s="311"/>
      <c r="E815" s="419">
        <f t="shared" si="36"/>
        <v>0</v>
      </c>
      <c r="F815" s="420" t="str">
        <f t="shared" si="37"/>
        <v>否</v>
      </c>
      <c r="G815" s="288" t="str">
        <f t="shared" si="38"/>
        <v>项</v>
      </c>
    </row>
    <row r="816" ht="18.75" spans="1:7">
      <c r="A816" s="317">
        <v>212</v>
      </c>
      <c r="B816" s="418" t="s">
        <v>90</v>
      </c>
      <c r="C816" s="300">
        <f>SUM(C817,C828,C830,C833,C835,C837)</f>
        <v>4389</v>
      </c>
      <c r="D816" s="300">
        <f>SUM(D817,D828,D830,D833,D835,D837)</f>
        <v>5157</v>
      </c>
      <c r="E816" s="419">
        <f t="shared" si="36"/>
        <v>0.175</v>
      </c>
      <c r="F816" s="420" t="str">
        <f t="shared" si="37"/>
        <v>是</v>
      </c>
      <c r="G816" s="288" t="str">
        <f t="shared" si="38"/>
        <v>类</v>
      </c>
    </row>
    <row r="817" ht="18.75" spans="1:7">
      <c r="A817" s="316">
        <v>21201</v>
      </c>
      <c r="B817" s="421" t="s">
        <v>927</v>
      </c>
      <c r="C817" s="305">
        <f>SUM(C818:C827)</f>
        <v>1491</v>
      </c>
      <c r="D817" s="305">
        <f>SUM(D818:D827)</f>
        <v>798</v>
      </c>
      <c r="E817" s="419">
        <f t="shared" si="36"/>
        <v>-0.465</v>
      </c>
      <c r="F817" s="420" t="str">
        <f t="shared" si="37"/>
        <v>是</v>
      </c>
      <c r="G817" s="288" t="str">
        <f t="shared" si="38"/>
        <v>款</v>
      </c>
    </row>
    <row r="818" ht="18.75" spans="1:7">
      <c r="A818" s="316">
        <v>2120101</v>
      </c>
      <c r="B818" s="422" t="s">
        <v>139</v>
      </c>
      <c r="C818" s="311">
        <v>388</v>
      </c>
      <c r="D818" s="311">
        <v>375</v>
      </c>
      <c r="E818" s="419">
        <f t="shared" si="36"/>
        <v>-0.034</v>
      </c>
      <c r="F818" s="420" t="str">
        <f t="shared" si="37"/>
        <v>是</v>
      </c>
      <c r="G818" s="288" t="str">
        <f t="shared" si="38"/>
        <v>项</v>
      </c>
    </row>
    <row r="819" ht="18.75" spans="1:7">
      <c r="A819" s="316">
        <v>2120102</v>
      </c>
      <c r="B819" s="422" t="s">
        <v>141</v>
      </c>
      <c r="C819" s="311"/>
      <c r="D819" s="311"/>
      <c r="E819" s="419">
        <f t="shared" si="36"/>
        <v>0</v>
      </c>
      <c r="F819" s="420" t="str">
        <f t="shared" si="37"/>
        <v>否</v>
      </c>
      <c r="G819" s="288" t="str">
        <f t="shared" si="38"/>
        <v>项</v>
      </c>
    </row>
    <row r="820" ht="18.75" spans="1:7">
      <c r="A820" s="316">
        <v>2120103</v>
      </c>
      <c r="B820" s="422" t="s">
        <v>143</v>
      </c>
      <c r="C820" s="311"/>
      <c r="D820" s="311"/>
      <c r="E820" s="419">
        <f t="shared" si="36"/>
        <v>0</v>
      </c>
      <c r="F820" s="420" t="str">
        <f t="shared" si="37"/>
        <v>否</v>
      </c>
      <c r="G820" s="288" t="str">
        <f t="shared" si="38"/>
        <v>项</v>
      </c>
    </row>
    <row r="821" ht="18.75" spans="1:7">
      <c r="A821" s="316">
        <v>2120104</v>
      </c>
      <c r="B821" s="422" t="s">
        <v>928</v>
      </c>
      <c r="C821" s="311">
        <v>293</v>
      </c>
      <c r="D821" s="311">
        <v>423</v>
      </c>
      <c r="E821" s="419">
        <f t="shared" si="36"/>
        <v>0.444</v>
      </c>
      <c r="F821" s="420" t="str">
        <f t="shared" si="37"/>
        <v>是</v>
      </c>
      <c r="G821" s="288" t="str">
        <f t="shared" si="38"/>
        <v>项</v>
      </c>
    </row>
    <row r="822" ht="18.75" spans="1:7">
      <c r="A822" s="316">
        <v>2120105</v>
      </c>
      <c r="B822" s="422" t="s">
        <v>929</v>
      </c>
      <c r="C822" s="311"/>
      <c r="D822" s="311"/>
      <c r="E822" s="419">
        <f t="shared" si="36"/>
        <v>0</v>
      </c>
      <c r="F822" s="420" t="str">
        <f t="shared" si="37"/>
        <v>否</v>
      </c>
      <c r="G822" s="288" t="str">
        <f t="shared" si="38"/>
        <v>项</v>
      </c>
    </row>
    <row r="823" ht="18.75" spans="1:7">
      <c r="A823" s="316">
        <v>2120106</v>
      </c>
      <c r="B823" s="422" t="s">
        <v>930</v>
      </c>
      <c r="C823" s="311"/>
      <c r="D823" s="311"/>
      <c r="E823" s="419">
        <f t="shared" si="36"/>
        <v>0</v>
      </c>
      <c r="F823" s="420" t="str">
        <f t="shared" si="37"/>
        <v>否</v>
      </c>
      <c r="G823" s="288" t="str">
        <f t="shared" si="38"/>
        <v>项</v>
      </c>
    </row>
    <row r="824" ht="18.75" spans="1:7">
      <c r="A824" s="316">
        <v>2120107</v>
      </c>
      <c r="B824" s="422" t="s">
        <v>931</v>
      </c>
      <c r="C824" s="311"/>
      <c r="D824" s="311"/>
      <c r="E824" s="419">
        <f t="shared" si="36"/>
        <v>0</v>
      </c>
      <c r="F824" s="420" t="str">
        <f t="shared" si="37"/>
        <v>否</v>
      </c>
      <c r="G824" s="288" t="str">
        <f t="shared" si="38"/>
        <v>项</v>
      </c>
    </row>
    <row r="825" ht="18.75" spans="1:7">
      <c r="A825" s="316">
        <v>2120109</v>
      </c>
      <c r="B825" s="422" t="s">
        <v>932</v>
      </c>
      <c r="C825" s="311"/>
      <c r="D825" s="311"/>
      <c r="E825" s="419">
        <f t="shared" si="36"/>
        <v>0</v>
      </c>
      <c r="F825" s="420" t="str">
        <f t="shared" si="37"/>
        <v>否</v>
      </c>
      <c r="G825" s="288" t="str">
        <f t="shared" si="38"/>
        <v>项</v>
      </c>
    </row>
    <row r="826" ht="18.75" spans="1:7">
      <c r="A826" s="316">
        <v>2120110</v>
      </c>
      <c r="B826" s="422" t="s">
        <v>933</v>
      </c>
      <c r="C826" s="311"/>
      <c r="D826" s="311"/>
      <c r="E826" s="419">
        <f t="shared" si="36"/>
        <v>0</v>
      </c>
      <c r="F826" s="420" t="str">
        <f t="shared" si="37"/>
        <v>否</v>
      </c>
      <c r="G826" s="288" t="str">
        <f t="shared" si="38"/>
        <v>项</v>
      </c>
    </row>
    <row r="827" ht="18.75" spans="1:7">
      <c r="A827" s="316">
        <v>2120199</v>
      </c>
      <c r="B827" s="422" t="s">
        <v>934</v>
      </c>
      <c r="C827" s="311">
        <v>810</v>
      </c>
      <c r="D827" s="311"/>
      <c r="E827" s="419">
        <f t="shared" si="36"/>
        <v>-1</v>
      </c>
      <c r="F827" s="420" t="str">
        <f t="shared" si="37"/>
        <v>是</v>
      </c>
      <c r="G827" s="288" t="str">
        <f t="shared" si="38"/>
        <v>项</v>
      </c>
    </row>
    <row r="828" ht="18.75" spans="1:7">
      <c r="A828" s="316">
        <v>21202</v>
      </c>
      <c r="B828" s="421" t="s">
        <v>935</v>
      </c>
      <c r="C828" s="305">
        <f>C829</f>
        <v>15</v>
      </c>
      <c r="D828" s="305">
        <f>D829</f>
        <v>200</v>
      </c>
      <c r="E828" s="419">
        <f t="shared" si="36"/>
        <v>12.333</v>
      </c>
      <c r="F828" s="420" t="str">
        <f t="shared" si="37"/>
        <v>是</v>
      </c>
      <c r="G828" s="288" t="str">
        <f t="shared" si="38"/>
        <v>款</v>
      </c>
    </row>
    <row r="829" ht="18.75" spans="1:7">
      <c r="A829" s="308">
        <v>2120201</v>
      </c>
      <c r="B829" s="428" t="s">
        <v>935</v>
      </c>
      <c r="C829" s="311">
        <v>15</v>
      </c>
      <c r="D829" s="311">
        <v>200</v>
      </c>
      <c r="E829" s="419">
        <f t="shared" si="36"/>
        <v>12.333</v>
      </c>
      <c r="F829" s="420" t="str">
        <f t="shared" si="37"/>
        <v>是</v>
      </c>
      <c r="G829" s="288" t="str">
        <f t="shared" si="38"/>
        <v>项</v>
      </c>
    </row>
    <row r="830" ht="18.75" spans="1:7">
      <c r="A830" s="316">
        <v>21203</v>
      </c>
      <c r="B830" s="421" t="s">
        <v>936</v>
      </c>
      <c r="C830" s="305">
        <f>SUM(C831:C832)</f>
        <v>889</v>
      </c>
      <c r="D830" s="305">
        <f>SUM(D831:D832)</f>
        <v>600</v>
      </c>
      <c r="E830" s="419">
        <f t="shared" si="36"/>
        <v>-0.325</v>
      </c>
      <c r="F830" s="420" t="str">
        <f t="shared" si="37"/>
        <v>是</v>
      </c>
      <c r="G830" s="288" t="str">
        <f t="shared" si="38"/>
        <v>款</v>
      </c>
    </row>
    <row r="831" ht="18.75" spans="1:7">
      <c r="A831" s="316">
        <v>2120303</v>
      </c>
      <c r="B831" s="422" t="s">
        <v>937</v>
      </c>
      <c r="C831" s="311">
        <v>323</v>
      </c>
      <c r="D831" s="311">
        <v>600</v>
      </c>
      <c r="E831" s="419">
        <f t="shared" si="36"/>
        <v>0.858</v>
      </c>
      <c r="F831" s="420" t="str">
        <f t="shared" si="37"/>
        <v>是</v>
      </c>
      <c r="G831" s="288" t="str">
        <f t="shared" si="38"/>
        <v>项</v>
      </c>
    </row>
    <row r="832" ht="18.75" spans="1:7">
      <c r="A832" s="316">
        <v>2120399</v>
      </c>
      <c r="B832" s="422" t="s">
        <v>938</v>
      </c>
      <c r="C832" s="311">
        <v>566</v>
      </c>
      <c r="D832" s="311"/>
      <c r="E832" s="419">
        <f t="shared" si="36"/>
        <v>-1</v>
      </c>
      <c r="F832" s="420" t="str">
        <f t="shared" si="37"/>
        <v>是</v>
      </c>
      <c r="G832" s="288" t="str">
        <f t="shared" si="38"/>
        <v>项</v>
      </c>
    </row>
    <row r="833" ht="18.75" spans="1:7">
      <c r="A833" s="316">
        <v>21205</v>
      </c>
      <c r="B833" s="421" t="s">
        <v>939</v>
      </c>
      <c r="C833" s="305">
        <f t="shared" ref="C833:C837" si="39">C834</f>
        <v>1554</v>
      </c>
      <c r="D833" s="305">
        <f t="shared" ref="D833:D837" si="40">D834</f>
        <v>3559</v>
      </c>
      <c r="E833" s="419">
        <f t="shared" si="36"/>
        <v>1.29</v>
      </c>
      <c r="F833" s="420" t="str">
        <f t="shared" si="37"/>
        <v>是</v>
      </c>
      <c r="G833" s="288" t="str">
        <f t="shared" si="38"/>
        <v>款</v>
      </c>
    </row>
    <row r="834" ht="18.75" spans="1:7">
      <c r="A834" s="308">
        <v>2120501</v>
      </c>
      <c r="B834" s="428" t="s">
        <v>939</v>
      </c>
      <c r="C834" s="311">
        <v>1554</v>
      </c>
      <c r="D834" s="311">
        <v>3559</v>
      </c>
      <c r="E834" s="419">
        <f t="shared" si="36"/>
        <v>1.29</v>
      </c>
      <c r="F834" s="420" t="str">
        <f t="shared" si="37"/>
        <v>是</v>
      </c>
      <c r="G834" s="288" t="str">
        <f t="shared" si="38"/>
        <v>项</v>
      </c>
    </row>
    <row r="835" ht="18.75" spans="1:7">
      <c r="A835" s="316">
        <v>21206</v>
      </c>
      <c r="B835" s="421" t="s">
        <v>940</v>
      </c>
      <c r="C835" s="305">
        <f t="shared" si="39"/>
        <v>0</v>
      </c>
      <c r="D835" s="305">
        <f t="shared" si="40"/>
        <v>0</v>
      </c>
      <c r="E835" s="419">
        <f t="shared" si="36"/>
        <v>0</v>
      </c>
      <c r="F835" s="420" t="str">
        <f t="shared" si="37"/>
        <v>否</v>
      </c>
      <c r="G835" s="288" t="str">
        <f t="shared" si="38"/>
        <v>款</v>
      </c>
    </row>
    <row r="836" ht="18.75" spans="1:7">
      <c r="A836" s="308">
        <v>2120601</v>
      </c>
      <c r="B836" s="428" t="s">
        <v>940</v>
      </c>
      <c r="C836" s="311"/>
      <c r="D836" s="311"/>
      <c r="E836" s="419">
        <f t="shared" ref="E836:E899" si="41">IF(C836&lt;0,"",IFERROR(D836/C836-1,0))</f>
        <v>0</v>
      </c>
      <c r="F836" s="420" t="str">
        <f t="shared" ref="F836:F899" si="42">IF(LEN(A836)=3,"是",IF(B836&lt;&gt;"",IF(SUM(C836:D836)&lt;&gt;0,"是","否"),"是"))</f>
        <v>否</v>
      </c>
      <c r="G836" s="288" t="str">
        <f t="shared" ref="G836:G899" si="43">IF(LEN(A836)=3,"类",IF(LEN(A836)=5,"款","项"))</f>
        <v>项</v>
      </c>
    </row>
    <row r="837" ht="18.75" spans="1:7">
      <c r="A837" s="316">
        <v>21299</v>
      </c>
      <c r="B837" s="421" t="s">
        <v>941</v>
      </c>
      <c r="C837" s="305">
        <f t="shared" si="39"/>
        <v>440</v>
      </c>
      <c r="D837" s="305">
        <f t="shared" si="40"/>
        <v>0</v>
      </c>
      <c r="E837" s="419">
        <f t="shared" si="41"/>
        <v>-1</v>
      </c>
      <c r="F837" s="420" t="str">
        <f t="shared" si="42"/>
        <v>是</v>
      </c>
      <c r="G837" s="288" t="str">
        <f t="shared" si="43"/>
        <v>款</v>
      </c>
    </row>
    <row r="838" ht="18.75" spans="1:7">
      <c r="A838" s="308">
        <v>2129999</v>
      </c>
      <c r="B838" s="428" t="s">
        <v>941</v>
      </c>
      <c r="C838" s="311">
        <v>440</v>
      </c>
      <c r="D838" s="311"/>
      <c r="E838" s="419">
        <f t="shared" si="41"/>
        <v>-1</v>
      </c>
      <c r="F838" s="420" t="str">
        <f t="shared" si="42"/>
        <v>是</v>
      </c>
      <c r="G838" s="288" t="str">
        <f t="shared" si="43"/>
        <v>项</v>
      </c>
    </row>
    <row r="839" ht="18.75" spans="1:7">
      <c r="A839" s="317">
        <v>213</v>
      </c>
      <c r="B839" s="418" t="s">
        <v>92</v>
      </c>
      <c r="C839" s="300">
        <f>SUM(C840,C866,C889,C917,C928,C935,C941,C944,)</f>
        <v>80475</v>
      </c>
      <c r="D839" s="300">
        <f>SUM(D840,D866,D889,D917,D928,D935,D941,D944,)</f>
        <v>38097</v>
      </c>
      <c r="E839" s="419">
        <f t="shared" si="41"/>
        <v>-0.527</v>
      </c>
      <c r="F839" s="420" t="str">
        <f t="shared" si="42"/>
        <v>是</v>
      </c>
      <c r="G839" s="288" t="str">
        <f t="shared" si="43"/>
        <v>类</v>
      </c>
    </row>
    <row r="840" ht="18.75" spans="1:7">
      <c r="A840" s="316">
        <v>21301</v>
      </c>
      <c r="B840" s="421" t="s">
        <v>942</v>
      </c>
      <c r="C840" s="305">
        <f>SUM(C841:C865)</f>
        <v>22051</v>
      </c>
      <c r="D840" s="305">
        <f>SUM(D841:D865)</f>
        <v>18500</v>
      </c>
      <c r="E840" s="419">
        <f t="shared" si="41"/>
        <v>-0.161</v>
      </c>
      <c r="F840" s="420" t="str">
        <f t="shared" si="42"/>
        <v>是</v>
      </c>
      <c r="G840" s="288" t="str">
        <f t="shared" si="43"/>
        <v>款</v>
      </c>
    </row>
    <row r="841" ht="18.75" spans="1:7">
      <c r="A841" s="316">
        <v>2130101</v>
      </c>
      <c r="B841" s="422" t="s">
        <v>139</v>
      </c>
      <c r="C841" s="311">
        <v>366</v>
      </c>
      <c r="D841" s="311">
        <v>365</v>
      </c>
      <c r="E841" s="419">
        <f t="shared" si="41"/>
        <v>-0.003</v>
      </c>
      <c r="F841" s="420" t="str">
        <f t="shared" si="42"/>
        <v>是</v>
      </c>
      <c r="G841" s="288" t="str">
        <f t="shared" si="43"/>
        <v>项</v>
      </c>
    </row>
    <row r="842" ht="18.75" spans="1:7">
      <c r="A842" s="316">
        <v>2130102</v>
      </c>
      <c r="B842" s="422" t="s">
        <v>141</v>
      </c>
      <c r="C842" s="311"/>
      <c r="D842" s="311"/>
      <c r="E842" s="419">
        <f t="shared" si="41"/>
        <v>0</v>
      </c>
      <c r="F842" s="420" t="str">
        <f t="shared" si="42"/>
        <v>否</v>
      </c>
      <c r="G842" s="288" t="str">
        <f t="shared" si="43"/>
        <v>项</v>
      </c>
    </row>
    <row r="843" ht="18.75" spans="1:7">
      <c r="A843" s="316">
        <v>2130103</v>
      </c>
      <c r="B843" s="422" t="s">
        <v>143</v>
      </c>
      <c r="C843" s="311"/>
      <c r="D843" s="311"/>
      <c r="E843" s="419">
        <f t="shared" si="41"/>
        <v>0</v>
      </c>
      <c r="F843" s="420" t="str">
        <f t="shared" si="42"/>
        <v>否</v>
      </c>
      <c r="G843" s="288" t="str">
        <f t="shared" si="43"/>
        <v>项</v>
      </c>
    </row>
    <row r="844" ht="18.75" spans="1:7">
      <c r="A844" s="316">
        <v>2130104</v>
      </c>
      <c r="B844" s="422" t="s">
        <v>157</v>
      </c>
      <c r="C844" s="311">
        <v>6960</v>
      </c>
      <c r="D844" s="311">
        <v>6994</v>
      </c>
      <c r="E844" s="419">
        <f t="shared" si="41"/>
        <v>0.005</v>
      </c>
      <c r="F844" s="420" t="str">
        <f t="shared" si="42"/>
        <v>是</v>
      </c>
      <c r="G844" s="288" t="str">
        <f t="shared" si="43"/>
        <v>项</v>
      </c>
    </row>
    <row r="845" ht="18.75" spans="1:7">
      <c r="A845" s="316">
        <v>2130105</v>
      </c>
      <c r="B845" s="422" t="s">
        <v>943</v>
      </c>
      <c r="C845" s="311">
        <v>531</v>
      </c>
      <c r="D845" s="311">
        <v>107</v>
      </c>
      <c r="E845" s="419">
        <f t="shared" si="41"/>
        <v>-0.798</v>
      </c>
      <c r="F845" s="420" t="str">
        <f t="shared" si="42"/>
        <v>是</v>
      </c>
      <c r="G845" s="288" t="str">
        <f t="shared" si="43"/>
        <v>项</v>
      </c>
    </row>
    <row r="846" ht="18.75" spans="1:7">
      <c r="A846" s="316">
        <v>2130106</v>
      </c>
      <c r="B846" s="422" t="s">
        <v>944</v>
      </c>
      <c r="C846" s="311">
        <v>3427</v>
      </c>
      <c r="D846" s="311">
        <v>3392</v>
      </c>
      <c r="E846" s="419">
        <f t="shared" si="41"/>
        <v>-0.01</v>
      </c>
      <c r="F846" s="420" t="str">
        <f t="shared" si="42"/>
        <v>是</v>
      </c>
      <c r="G846" s="288" t="str">
        <f t="shared" si="43"/>
        <v>项</v>
      </c>
    </row>
    <row r="847" ht="18.75" spans="1:7">
      <c r="A847" s="316">
        <v>2130108</v>
      </c>
      <c r="B847" s="422" t="s">
        <v>945</v>
      </c>
      <c r="C847" s="311">
        <v>1</v>
      </c>
      <c r="D847" s="311">
        <v>12</v>
      </c>
      <c r="E847" s="419">
        <f t="shared" si="41"/>
        <v>11</v>
      </c>
      <c r="F847" s="420" t="str">
        <f t="shared" si="42"/>
        <v>是</v>
      </c>
      <c r="G847" s="288" t="str">
        <f t="shared" si="43"/>
        <v>项</v>
      </c>
    </row>
    <row r="848" ht="18.75" spans="1:7">
      <c r="A848" s="316">
        <v>2130109</v>
      </c>
      <c r="B848" s="422" t="s">
        <v>946</v>
      </c>
      <c r="C848" s="311">
        <v>11</v>
      </c>
      <c r="D848" s="311">
        <v>10</v>
      </c>
      <c r="E848" s="419">
        <f t="shared" si="41"/>
        <v>-0.091</v>
      </c>
      <c r="F848" s="420" t="str">
        <f t="shared" si="42"/>
        <v>是</v>
      </c>
      <c r="G848" s="288" t="str">
        <f t="shared" si="43"/>
        <v>项</v>
      </c>
    </row>
    <row r="849" ht="18.75" spans="1:7">
      <c r="A849" s="316">
        <v>2130110</v>
      </c>
      <c r="B849" s="422" t="s">
        <v>947</v>
      </c>
      <c r="C849" s="311">
        <v>30</v>
      </c>
      <c r="D849" s="311">
        <v>10</v>
      </c>
      <c r="E849" s="419">
        <f t="shared" si="41"/>
        <v>-0.667</v>
      </c>
      <c r="F849" s="420" t="str">
        <f t="shared" si="42"/>
        <v>是</v>
      </c>
      <c r="G849" s="288" t="str">
        <f t="shared" si="43"/>
        <v>项</v>
      </c>
    </row>
    <row r="850" ht="18.75" spans="1:7">
      <c r="A850" s="316">
        <v>2130111</v>
      </c>
      <c r="B850" s="422" t="s">
        <v>948</v>
      </c>
      <c r="C850" s="311">
        <v>5</v>
      </c>
      <c r="D850" s="311"/>
      <c r="E850" s="419">
        <f t="shared" si="41"/>
        <v>-1</v>
      </c>
      <c r="F850" s="420" t="str">
        <f t="shared" si="42"/>
        <v>是</v>
      </c>
      <c r="G850" s="288" t="str">
        <f t="shared" si="43"/>
        <v>项</v>
      </c>
    </row>
    <row r="851" ht="18.75" spans="1:7">
      <c r="A851" s="316">
        <v>2130112</v>
      </c>
      <c r="B851" s="422" t="s">
        <v>949</v>
      </c>
      <c r="C851" s="311"/>
      <c r="D851" s="311"/>
      <c r="E851" s="419">
        <f t="shared" si="41"/>
        <v>0</v>
      </c>
      <c r="F851" s="420" t="str">
        <f t="shared" si="42"/>
        <v>否</v>
      </c>
      <c r="G851" s="288" t="str">
        <f t="shared" si="43"/>
        <v>项</v>
      </c>
    </row>
    <row r="852" ht="18.75" spans="1:7">
      <c r="A852" s="316">
        <v>2130114</v>
      </c>
      <c r="B852" s="422" t="s">
        <v>950</v>
      </c>
      <c r="C852" s="311"/>
      <c r="D852" s="311"/>
      <c r="E852" s="419">
        <f t="shared" si="41"/>
        <v>0</v>
      </c>
      <c r="F852" s="420" t="str">
        <f t="shared" si="42"/>
        <v>否</v>
      </c>
      <c r="G852" s="288" t="str">
        <f t="shared" si="43"/>
        <v>项</v>
      </c>
    </row>
    <row r="853" ht="18.75" spans="1:7">
      <c r="A853" s="316">
        <v>2130119</v>
      </c>
      <c r="B853" s="422" t="s">
        <v>951</v>
      </c>
      <c r="C853" s="311">
        <v>35</v>
      </c>
      <c r="D853" s="311"/>
      <c r="E853" s="419">
        <f t="shared" si="41"/>
        <v>-1</v>
      </c>
      <c r="F853" s="420" t="str">
        <f t="shared" si="42"/>
        <v>是</v>
      </c>
      <c r="G853" s="288" t="str">
        <f t="shared" si="43"/>
        <v>项</v>
      </c>
    </row>
    <row r="854" ht="18.75" spans="1:7">
      <c r="A854" s="316">
        <v>2130120</v>
      </c>
      <c r="B854" s="422" t="s">
        <v>952</v>
      </c>
      <c r="C854" s="311">
        <v>5412</v>
      </c>
      <c r="D854" s="311">
        <v>5001</v>
      </c>
      <c r="E854" s="419">
        <f t="shared" si="41"/>
        <v>-0.076</v>
      </c>
      <c r="F854" s="420" t="str">
        <f t="shared" si="42"/>
        <v>是</v>
      </c>
      <c r="G854" s="288" t="str">
        <f t="shared" si="43"/>
        <v>项</v>
      </c>
    </row>
    <row r="855" ht="18.75" spans="1:7">
      <c r="A855" s="316">
        <v>2130121</v>
      </c>
      <c r="B855" s="422" t="s">
        <v>953</v>
      </c>
      <c r="C855" s="311"/>
      <c r="D855" s="311"/>
      <c r="E855" s="419">
        <f t="shared" si="41"/>
        <v>0</v>
      </c>
      <c r="F855" s="420" t="str">
        <f t="shared" si="42"/>
        <v>否</v>
      </c>
      <c r="G855" s="288" t="str">
        <f t="shared" si="43"/>
        <v>项</v>
      </c>
    </row>
    <row r="856" ht="18.75" spans="1:7">
      <c r="A856" s="316">
        <v>2130122</v>
      </c>
      <c r="B856" s="422" t="s">
        <v>954</v>
      </c>
      <c r="C856" s="311">
        <v>1821</v>
      </c>
      <c r="D856" s="311">
        <v>816</v>
      </c>
      <c r="E856" s="419">
        <f t="shared" si="41"/>
        <v>-0.552</v>
      </c>
      <c r="F856" s="420" t="str">
        <f t="shared" si="42"/>
        <v>是</v>
      </c>
      <c r="G856" s="288" t="str">
        <f t="shared" si="43"/>
        <v>项</v>
      </c>
    </row>
    <row r="857" ht="18.75" spans="1:7">
      <c r="A857" s="316">
        <v>2130124</v>
      </c>
      <c r="B857" s="422" t="s">
        <v>955</v>
      </c>
      <c r="C857" s="311">
        <v>12</v>
      </c>
      <c r="D857" s="311">
        <v>32</v>
      </c>
      <c r="E857" s="419">
        <f t="shared" si="41"/>
        <v>1.667</v>
      </c>
      <c r="F857" s="420" t="str">
        <f t="shared" si="42"/>
        <v>是</v>
      </c>
      <c r="G857" s="288" t="str">
        <f t="shared" si="43"/>
        <v>项</v>
      </c>
    </row>
    <row r="858" ht="18.75" spans="1:7">
      <c r="A858" s="316">
        <v>2130125</v>
      </c>
      <c r="B858" s="422" t="s">
        <v>956</v>
      </c>
      <c r="C858" s="311"/>
      <c r="D858" s="311"/>
      <c r="E858" s="419">
        <f t="shared" si="41"/>
        <v>0</v>
      </c>
      <c r="F858" s="420" t="str">
        <f t="shared" si="42"/>
        <v>否</v>
      </c>
      <c r="G858" s="288" t="str">
        <f t="shared" si="43"/>
        <v>项</v>
      </c>
    </row>
    <row r="859" ht="18.75" spans="1:7">
      <c r="A859" s="316">
        <v>2130126</v>
      </c>
      <c r="B859" s="422" t="s">
        <v>957</v>
      </c>
      <c r="C859" s="311">
        <v>52</v>
      </c>
      <c r="D859" s="311">
        <v>1</v>
      </c>
      <c r="E859" s="419">
        <f t="shared" si="41"/>
        <v>-0.981</v>
      </c>
      <c r="F859" s="420" t="str">
        <f t="shared" si="42"/>
        <v>是</v>
      </c>
      <c r="G859" s="288" t="str">
        <f t="shared" si="43"/>
        <v>项</v>
      </c>
    </row>
    <row r="860" ht="18.75" spans="1:7">
      <c r="A860" s="316">
        <v>2130135</v>
      </c>
      <c r="B860" s="422" t="s">
        <v>958</v>
      </c>
      <c r="C860" s="311">
        <v>1203</v>
      </c>
      <c r="D860" s="311">
        <v>602</v>
      </c>
      <c r="E860" s="419">
        <f t="shared" si="41"/>
        <v>-0.5</v>
      </c>
      <c r="F860" s="420" t="str">
        <f t="shared" si="42"/>
        <v>是</v>
      </c>
      <c r="G860" s="288" t="str">
        <f t="shared" si="43"/>
        <v>项</v>
      </c>
    </row>
    <row r="861" ht="18.75" spans="1:7">
      <c r="A861" s="316">
        <v>2130142</v>
      </c>
      <c r="B861" s="422" t="s">
        <v>959</v>
      </c>
      <c r="C861" s="311"/>
      <c r="D861" s="311"/>
      <c r="E861" s="419">
        <f t="shared" si="41"/>
        <v>0</v>
      </c>
      <c r="F861" s="420" t="str">
        <f t="shared" si="42"/>
        <v>否</v>
      </c>
      <c r="G861" s="288" t="str">
        <f t="shared" si="43"/>
        <v>项</v>
      </c>
    </row>
    <row r="862" ht="18.75" spans="1:7">
      <c r="A862" s="316">
        <v>2130148</v>
      </c>
      <c r="B862" s="422" t="s">
        <v>960</v>
      </c>
      <c r="C862" s="311"/>
      <c r="D862" s="311"/>
      <c r="E862" s="419">
        <f t="shared" si="41"/>
        <v>0</v>
      </c>
      <c r="F862" s="420" t="str">
        <f t="shared" si="42"/>
        <v>否</v>
      </c>
      <c r="G862" s="288" t="str">
        <f t="shared" si="43"/>
        <v>项</v>
      </c>
    </row>
    <row r="863" ht="18.75" spans="1:7">
      <c r="A863" s="316">
        <v>2130152</v>
      </c>
      <c r="B863" s="422" t="s">
        <v>961</v>
      </c>
      <c r="C863" s="311">
        <v>3</v>
      </c>
      <c r="D863" s="311"/>
      <c r="E863" s="419">
        <f t="shared" si="41"/>
        <v>-1</v>
      </c>
      <c r="F863" s="420" t="str">
        <f t="shared" si="42"/>
        <v>是</v>
      </c>
      <c r="G863" s="288" t="str">
        <f t="shared" si="43"/>
        <v>项</v>
      </c>
    </row>
    <row r="864" ht="18.75" spans="1:7">
      <c r="A864" s="316">
        <v>2130153</v>
      </c>
      <c r="B864" s="422" t="s">
        <v>962</v>
      </c>
      <c r="C864" s="311">
        <v>1890</v>
      </c>
      <c r="D864" s="311">
        <v>1148</v>
      </c>
      <c r="E864" s="419">
        <f t="shared" si="41"/>
        <v>-0.393</v>
      </c>
      <c r="F864" s="420" t="str">
        <f t="shared" si="42"/>
        <v>是</v>
      </c>
      <c r="G864" s="288" t="str">
        <f t="shared" si="43"/>
        <v>项</v>
      </c>
    </row>
    <row r="865" ht="18.75" spans="1:7">
      <c r="A865" s="316">
        <v>2130199</v>
      </c>
      <c r="B865" s="422" t="s">
        <v>963</v>
      </c>
      <c r="C865" s="311">
        <v>292</v>
      </c>
      <c r="D865" s="311">
        <v>10</v>
      </c>
      <c r="E865" s="419">
        <f t="shared" si="41"/>
        <v>-0.966</v>
      </c>
      <c r="F865" s="420" t="str">
        <f t="shared" si="42"/>
        <v>是</v>
      </c>
      <c r="G865" s="288" t="str">
        <f t="shared" si="43"/>
        <v>项</v>
      </c>
    </row>
    <row r="866" ht="18.75" spans="1:7">
      <c r="A866" s="316">
        <v>21302</v>
      </c>
      <c r="B866" s="421" t="s">
        <v>964</v>
      </c>
      <c r="C866" s="305">
        <f>SUM(C867:C888)</f>
        <v>3752</v>
      </c>
      <c r="D866" s="305">
        <f>SUM(D867:D888)</f>
        <v>1846</v>
      </c>
      <c r="E866" s="419">
        <f t="shared" si="41"/>
        <v>-0.508</v>
      </c>
      <c r="F866" s="420" t="str">
        <f t="shared" si="42"/>
        <v>是</v>
      </c>
      <c r="G866" s="288" t="str">
        <f t="shared" si="43"/>
        <v>款</v>
      </c>
    </row>
    <row r="867" ht="18.75" spans="1:7">
      <c r="A867" s="316">
        <v>2130201</v>
      </c>
      <c r="B867" s="422" t="s">
        <v>139</v>
      </c>
      <c r="C867" s="311">
        <v>284</v>
      </c>
      <c r="D867" s="311">
        <v>192</v>
      </c>
      <c r="E867" s="419">
        <f t="shared" si="41"/>
        <v>-0.324</v>
      </c>
      <c r="F867" s="420" t="str">
        <f t="shared" si="42"/>
        <v>是</v>
      </c>
      <c r="G867" s="288" t="str">
        <f t="shared" si="43"/>
        <v>项</v>
      </c>
    </row>
    <row r="868" ht="18.75" spans="1:7">
      <c r="A868" s="316">
        <v>2130202</v>
      </c>
      <c r="B868" s="422" t="s">
        <v>141</v>
      </c>
      <c r="C868" s="311"/>
      <c r="D868" s="311"/>
      <c r="E868" s="419">
        <f t="shared" si="41"/>
        <v>0</v>
      </c>
      <c r="F868" s="420" t="str">
        <f t="shared" si="42"/>
        <v>否</v>
      </c>
      <c r="G868" s="288" t="str">
        <f t="shared" si="43"/>
        <v>项</v>
      </c>
    </row>
    <row r="869" ht="18.75" spans="1:7">
      <c r="A869" s="316">
        <v>2130203</v>
      </c>
      <c r="B869" s="422" t="s">
        <v>143</v>
      </c>
      <c r="C869" s="311"/>
      <c r="D869" s="311"/>
      <c r="E869" s="419">
        <f t="shared" si="41"/>
        <v>0</v>
      </c>
      <c r="F869" s="420" t="str">
        <f t="shared" si="42"/>
        <v>否</v>
      </c>
      <c r="G869" s="288" t="str">
        <f t="shared" si="43"/>
        <v>项</v>
      </c>
    </row>
    <row r="870" ht="18.75" spans="1:7">
      <c r="A870" s="316">
        <v>2130204</v>
      </c>
      <c r="B870" s="422" t="s">
        <v>965</v>
      </c>
      <c r="C870" s="311">
        <v>457</v>
      </c>
      <c r="D870" s="311">
        <v>419</v>
      </c>
      <c r="E870" s="419">
        <f t="shared" si="41"/>
        <v>-0.083</v>
      </c>
      <c r="F870" s="420" t="str">
        <f t="shared" si="42"/>
        <v>是</v>
      </c>
      <c r="G870" s="288" t="str">
        <f t="shared" si="43"/>
        <v>项</v>
      </c>
    </row>
    <row r="871" ht="18.75" spans="1:7">
      <c r="A871" s="316">
        <v>2130205</v>
      </c>
      <c r="B871" s="422" t="s">
        <v>966</v>
      </c>
      <c r="C871" s="311">
        <v>60</v>
      </c>
      <c r="D871" s="311">
        <v>24</v>
      </c>
      <c r="E871" s="419">
        <f t="shared" si="41"/>
        <v>-0.6</v>
      </c>
      <c r="F871" s="420" t="str">
        <f t="shared" si="42"/>
        <v>是</v>
      </c>
      <c r="G871" s="288" t="str">
        <f t="shared" si="43"/>
        <v>项</v>
      </c>
    </row>
    <row r="872" ht="18.75" spans="1:7">
      <c r="A872" s="316">
        <v>2130206</v>
      </c>
      <c r="B872" s="422" t="s">
        <v>967</v>
      </c>
      <c r="C872" s="311"/>
      <c r="D872" s="311"/>
      <c r="E872" s="419">
        <f t="shared" si="41"/>
        <v>0</v>
      </c>
      <c r="F872" s="420" t="str">
        <f t="shared" si="42"/>
        <v>否</v>
      </c>
      <c r="G872" s="288" t="str">
        <f t="shared" si="43"/>
        <v>项</v>
      </c>
    </row>
    <row r="873" ht="18.75" spans="1:7">
      <c r="A873" s="316">
        <v>2130207</v>
      </c>
      <c r="B873" s="422" t="s">
        <v>968</v>
      </c>
      <c r="C873" s="311">
        <v>712</v>
      </c>
      <c r="D873" s="311"/>
      <c r="E873" s="419">
        <f t="shared" si="41"/>
        <v>-1</v>
      </c>
      <c r="F873" s="420" t="str">
        <f t="shared" si="42"/>
        <v>是</v>
      </c>
      <c r="G873" s="288" t="str">
        <f t="shared" si="43"/>
        <v>项</v>
      </c>
    </row>
    <row r="874" ht="18.75" spans="1:7">
      <c r="A874" s="316">
        <v>2130209</v>
      </c>
      <c r="B874" s="422" t="s">
        <v>969</v>
      </c>
      <c r="C874" s="311">
        <v>111</v>
      </c>
      <c r="D874" s="311"/>
      <c r="E874" s="419">
        <f t="shared" si="41"/>
        <v>-1</v>
      </c>
      <c r="F874" s="420" t="str">
        <f t="shared" si="42"/>
        <v>是</v>
      </c>
      <c r="G874" s="288" t="str">
        <f t="shared" si="43"/>
        <v>项</v>
      </c>
    </row>
    <row r="875" ht="18.75" spans="1:7">
      <c r="A875" s="316">
        <v>2130211</v>
      </c>
      <c r="B875" s="422" t="s">
        <v>970</v>
      </c>
      <c r="C875" s="311"/>
      <c r="D875" s="311"/>
      <c r="E875" s="419">
        <f t="shared" si="41"/>
        <v>0</v>
      </c>
      <c r="F875" s="420" t="str">
        <f t="shared" si="42"/>
        <v>否</v>
      </c>
      <c r="G875" s="288" t="str">
        <f t="shared" si="43"/>
        <v>项</v>
      </c>
    </row>
    <row r="876" ht="18.75" spans="1:7">
      <c r="A876" s="316">
        <v>2130212</v>
      </c>
      <c r="B876" s="422" t="s">
        <v>971</v>
      </c>
      <c r="C876" s="311"/>
      <c r="D876" s="311"/>
      <c r="E876" s="419">
        <f t="shared" si="41"/>
        <v>0</v>
      </c>
      <c r="F876" s="420" t="str">
        <f t="shared" si="42"/>
        <v>否</v>
      </c>
      <c r="G876" s="288" t="str">
        <f t="shared" si="43"/>
        <v>项</v>
      </c>
    </row>
    <row r="877" ht="18.75" spans="1:7">
      <c r="A877" s="316">
        <v>2130213</v>
      </c>
      <c r="B877" s="422" t="s">
        <v>972</v>
      </c>
      <c r="C877" s="311"/>
      <c r="D877" s="311">
        <v>10</v>
      </c>
      <c r="E877" s="419">
        <f t="shared" si="41"/>
        <v>0</v>
      </c>
      <c r="F877" s="420" t="str">
        <f t="shared" si="42"/>
        <v>是</v>
      </c>
      <c r="G877" s="288" t="str">
        <f t="shared" si="43"/>
        <v>项</v>
      </c>
    </row>
    <row r="878" ht="18.75" spans="1:7">
      <c r="A878" s="316">
        <v>2130217</v>
      </c>
      <c r="B878" s="422" t="s">
        <v>973</v>
      </c>
      <c r="C878" s="311"/>
      <c r="D878" s="311"/>
      <c r="E878" s="419">
        <f t="shared" si="41"/>
        <v>0</v>
      </c>
      <c r="F878" s="420" t="str">
        <f t="shared" si="42"/>
        <v>否</v>
      </c>
      <c r="G878" s="288" t="str">
        <f t="shared" si="43"/>
        <v>项</v>
      </c>
    </row>
    <row r="879" ht="18.75" spans="1:7">
      <c r="A879" s="316">
        <v>2130220</v>
      </c>
      <c r="B879" s="422" t="s">
        <v>494</v>
      </c>
      <c r="C879" s="311"/>
      <c r="D879" s="311"/>
      <c r="E879" s="419">
        <f t="shared" si="41"/>
        <v>0</v>
      </c>
      <c r="F879" s="420" t="str">
        <f t="shared" si="42"/>
        <v>否</v>
      </c>
      <c r="G879" s="288" t="str">
        <f t="shared" si="43"/>
        <v>项</v>
      </c>
    </row>
    <row r="880" ht="18.75" spans="1:7">
      <c r="A880" s="316">
        <v>2130221</v>
      </c>
      <c r="B880" s="422" t="s">
        <v>974</v>
      </c>
      <c r="C880" s="311"/>
      <c r="D880" s="311"/>
      <c r="E880" s="419">
        <f t="shared" si="41"/>
        <v>0</v>
      </c>
      <c r="F880" s="420" t="str">
        <f t="shared" si="42"/>
        <v>否</v>
      </c>
      <c r="G880" s="288" t="str">
        <f t="shared" si="43"/>
        <v>项</v>
      </c>
    </row>
    <row r="881" ht="18.75" spans="1:7">
      <c r="A881" s="316">
        <v>2130223</v>
      </c>
      <c r="B881" s="422" t="s">
        <v>975</v>
      </c>
      <c r="C881" s="311"/>
      <c r="D881" s="311"/>
      <c r="E881" s="419">
        <f t="shared" si="41"/>
        <v>0</v>
      </c>
      <c r="F881" s="420" t="str">
        <f t="shared" si="42"/>
        <v>否</v>
      </c>
      <c r="G881" s="288" t="str">
        <f t="shared" si="43"/>
        <v>项</v>
      </c>
    </row>
    <row r="882" ht="18.75" spans="1:7">
      <c r="A882" s="316">
        <v>2130226</v>
      </c>
      <c r="B882" s="422" t="s">
        <v>976</v>
      </c>
      <c r="C882" s="311"/>
      <c r="D882" s="311"/>
      <c r="E882" s="419">
        <f t="shared" si="41"/>
        <v>0</v>
      </c>
      <c r="F882" s="420" t="str">
        <f t="shared" si="42"/>
        <v>否</v>
      </c>
      <c r="G882" s="288" t="str">
        <f t="shared" si="43"/>
        <v>项</v>
      </c>
    </row>
    <row r="883" ht="18.75" spans="1:7">
      <c r="A883" s="316">
        <v>2130227</v>
      </c>
      <c r="B883" s="422" t="s">
        <v>977</v>
      </c>
      <c r="C883" s="311"/>
      <c r="D883" s="311"/>
      <c r="E883" s="419">
        <f t="shared" si="41"/>
        <v>0</v>
      </c>
      <c r="F883" s="420" t="str">
        <f t="shared" si="42"/>
        <v>否</v>
      </c>
      <c r="G883" s="288" t="str">
        <f t="shared" si="43"/>
        <v>项</v>
      </c>
    </row>
    <row r="884" ht="18.75" spans="1:7">
      <c r="A884" s="316">
        <v>2130234</v>
      </c>
      <c r="B884" s="422" t="s">
        <v>978</v>
      </c>
      <c r="C884" s="311">
        <v>88</v>
      </c>
      <c r="D884" s="311">
        <v>53</v>
      </c>
      <c r="E884" s="419">
        <f t="shared" si="41"/>
        <v>-0.398</v>
      </c>
      <c r="F884" s="420" t="str">
        <f t="shared" si="42"/>
        <v>是</v>
      </c>
      <c r="G884" s="288" t="str">
        <f t="shared" si="43"/>
        <v>项</v>
      </c>
    </row>
    <row r="885" ht="18.75" spans="1:7">
      <c r="A885" s="316">
        <v>2130236</v>
      </c>
      <c r="B885" s="422" t="s">
        <v>979</v>
      </c>
      <c r="C885" s="311"/>
      <c r="D885" s="311"/>
      <c r="E885" s="419">
        <f t="shared" si="41"/>
        <v>0</v>
      </c>
      <c r="F885" s="420" t="str">
        <f t="shared" si="42"/>
        <v>否</v>
      </c>
      <c r="G885" s="288" t="str">
        <f t="shared" si="43"/>
        <v>项</v>
      </c>
    </row>
    <row r="886" ht="18.75" spans="1:7">
      <c r="A886" s="316">
        <v>2130237</v>
      </c>
      <c r="B886" s="422" t="s">
        <v>949</v>
      </c>
      <c r="C886" s="311"/>
      <c r="D886" s="311"/>
      <c r="E886" s="419">
        <f t="shared" si="41"/>
        <v>0</v>
      </c>
      <c r="F886" s="420" t="str">
        <f t="shared" si="42"/>
        <v>否</v>
      </c>
      <c r="G886" s="288" t="str">
        <f t="shared" si="43"/>
        <v>项</v>
      </c>
    </row>
    <row r="887" ht="18.75" spans="1:7">
      <c r="A887" s="316">
        <v>2130238</v>
      </c>
      <c r="B887" s="422" t="s">
        <v>980</v>
      </c>
      <c r="C887" s="311">
        <v>1854</v>
      </c>
      <c r="D887" s="311">
        <v>1110</v>
      </c>
      <c r="E887" s="419">
        <f t="shared" si="41"/>
        <v>-0.401</v>
      </c>
      <c r="F887" s="420" t="str">
        <f t="shared" si="42"/>
        <v>是</v>
      </c>
      <c r="G887" s="288" t="str">
        <f t="shared" si="43"/>
        <v>项</v>
      </c>
    </row>
    <row r="888" ht="18.75" spans="1:7">
      <c r="A888" s="316">
        <v>2130299</v>
      </c>
      <c r="B888" s="422" t="s">
        <v>981</v>
      </c>
      <c r="C888" s="311">
        <v>186</v>
      </c>
      <c r="D888" s="311">
        <v>38</v>
      </c>
      <c r="E888" s="419">
        <f t="shared" si="41"/>
        <v>-0.796</v>
      </c>
      <c r="F888" s="420" t="str">
        <f t="shared" si="42"/>
        <v>是</v>
      </c>
      <c r="G888" s="288" t="str">
        <f t="shared" si="43"/>
        <v>项</v>
      </c>
    </row>
    <row r="889" ht="18.75" spans="1:7">
      <c r="A889" s="316">
        <v>21303</v>
      </c>
      <c r="B889" s="421" t="s">
        <v>982</v>
      </c>
      <c r="C889" s="305">
        <f>SUM(C890:C916)</f>
        <v>29478</v>
      </c>
      <c r="D889" s="305">
        <f>SUM(D890:D916)</f>
        <v>6876</v>
      </c>
      <c r="E889" s="419">
        <f t="shared" si="41"/>
        <v>-0.767</v>
      </c>
      <c r="F889" s="420" t="str">
        <f t="shared" si="42"/>
        <v>是</v>
      </c>
      <c r="G889" s="288" t="str">
        <f t="shared" si="43"/>
        <v>款</v>
      </c>
    </row>
    <row r="890" ht="18.75" spans="1:7">
      <c r="A890" s="316">
        <v>2130301</v>
      </c>
      <c r="B890" s="422" t="s">
        <v>139</v>
      </c>
      <c r="C890" s="311">
        <v>237</v>
      </c>
      <c r="D890" s="311">
        <v>297</v>
      </c>
      <c r="E890" s="419">
        <f t="shared" si="41"/>
        <v>0.253</v>
      </c>
      <c r="F890" s="420" t="str">
        <f t="shared" si="42"/>
        <v>是</v>
      </c>
      <c r="G890" s="288" t="str">
        <f t="shared" si="43"/>
        <v>项</v>
      </c>
    </row>
    <row r="891" ht="18.75" spans="1:7">
      <c r="A891" s="316">
        <v>2130302</v>
      </c>
      <c r="B891" s="422" t="s">
        <v>141</v>
      </c>
      <c r="C891" s="311"/>
      <c r="D891" s="311"/>
      <c r="E891" s="419">
        <f t="shared" si="41"/>
        <v>0</v>
      </c>
      <c r="F891" s="420" t="str">
        <f t="shared" si="42"/>
        <v>否</v>
      </c>
      <c r="G891" s="288" t="str">
        <f t="shared" si="43"/>
        <v>项</v>
      </c>
    </row>
    <row r="892" ht="18.75" spans="1:7">
      <c r="A892" s="316">
        <v>2130303</v>
      </c>
      <c r="B892" s="422" t="s">
        <v>143</v>
      </c>
      <c r="C892" s="311"/>
      <c r="D892" s="311"/>
      <c r="E892" s="419">
        <f t="shared" si="41"/>
        <v>0</v>
      </c>
      <c r="F892" s="420" t="str">
        <f t="shared" si="42"/>
        <v>否</v>
      </c>
      <c r="G892" s="288" t="str">
        <f t="shared" si="43"/>
        <v>项</v>
      </c>
    </row>
    <row r="893" ht="18.75" spans="1:7">
      <c r="A893" s="316">
        <v>2130304</v>
      </c>
      <c r="B893" s="422" t="s">
        <v>983</v>
      </c>
      <c r="C893" s="311"/>
      <c r="D893" s="311">
        <v>13</v>
      </c>
      <c r="E893" s="419">
        <f t="shared" si="41"/>
        <v>0</v>
      </c>
      <c r="F893" s="420" t="str">
        <f t="shared" si="42"/>
        <v>是</v>
      </c>
      <c r="G893" s="288" t="str">
        <f t="shared" si="43"/>
        <v>项</v>
      </c>
    </row>
    <row r="894" ht="18.75" spans="1:7">
      <c r="A894" s="316">
        <v>2130305</v>
      </c>
      <c r="B894" s="422" t="s">
        <v>984</v>
      </c>
      <c r="C894" s="311">
        <v>26684</v>
      </c>
      <c r="D894" s="311">
        <v>5552</v>
      </c>
      <c r="E894" s="419">
        <f t="shared" si="41"/>
        <v>-0.792</v>
      </c>
      <c r="F894" s="420" t="str">
        <f t="shared" si="42"/>
        <v>是</v>
      </c>
      <c r="G894" s="288" t="str">
        <f t="shared" si="43"/>
        <v>项</v>
      </c>
    </row>
    <row r="895" ht="18.75" spans="1:7">
      <c r="A895" s="316">
        <v>2130306</v>
      </c>
      <c r="B895" s="422" t="s">
        <v>985</v>
      </c>
      <c r="C895" s="311">
        <v>88</v>
      </c>
      <c r="D895" s="311">
        <v>22</v>
      </c>
      <c r="E895" s="419">
        <f t="shared" si="41"/>
        <v>-0.75</v>
      </c>
      <c r="F895" s="420" t="str">
        <f t="shared" si="42"/>
        <v>是</v>
      </c>
      <c r="G895" s="288" t="str">
        <f t="shared" si="43"/>
        <v>项</v>
      </c>
    </row>
    <row r="896" ht="18.75" spans="1:7">
      <c r="A896" s="316">
        <v>2130307</v>
      </c>
      <c r="B896" s="422" t="s">
        <v>986</v>
      </c>
      <c r="C896" s="311"/>
      <c r="D896" s="311"/>
      <c r="E896" s="419">
        <f t="shared" si="41"/>
        <v>0</v>
      </c>
      <c r="F896" s="420" t="str">
        <f t="shared" si="42"/>
        <v>否</v>
      </c>
      <c r="G896" s="288" t="str">
        <f t="shared" si="43"/>
        <v>项</v>
      </c>
    </row>
    <row r="897" ht="18.75" spans="1:7">
      <c r="A897" s="316">
        <v>2130308</v>
      </c>
      <c r="B897" s="422" t="s">
        <v>987</v>
      </c>
      <c r="C897" s="311"/>
      <c r="D897" s="311"/>
      <c r="E897" s="419">
        <f t="shared" si="41"/>
        <v>0</v>
      </c>
      <c r="F897" s="420" t="str">
        <f t="shared" si="42"/>
        <v>否</v>
      </c>
      <c r="G897" s="288" t="str">
        <f t="shared" si="43"/>
        <v>项</v>
      </c>
    </row>
    <row r="898" ht="18.75" spans="1:7">
      <c r="A898" s="316">
        <v>2130309</v>
      </c>
      <c r="B898" s="422" t="s">
        <v>988</v>
      </c>
      <c r="C898" s="311">
        <v>30</v>
      </c>
      <c r="D898" s="311">
        <v>30</v>
      </c>
      <c r="E898" s="419">
        <f t="shared" si="41"/>
        <v>0</v>
      </c>
      <c r="F898" s="420" t="str">
        <f t="shared" si="42"/>
        <v>是</v>
      </c>
      <c r="G898" s="288" t="str">
        <f t="shared" si="43"/>
        <v>项</v>
      </c>
    </row>
    <row r="899" ht="18.75" spans="1:7">
      <c r="A899" s="316">
        <v>2130310</v>
      </c>
      <c r="B899" s="422" t="s">
        <v>989</v>
      </c>
      <c r="C899" s="311">
        <v>1</v>
      </c>
      <c r="D899" s="311">
        <v>2</v>
      </c>
      <c r="E899" s="419">
        <f t="shared" si="41"/>
        <v>1</v>
      </c>
      <c r="F899" s="420" t="str">
        <f t="shared" si="42"/>
        <v>是</v>
      </c>
      <c r="G899" s="288" t="str">
        <f t="shared" si="43"/>
        <v>项</v>
      </c>
    </row>
    <row r="900" ht="18.75" spans="1:7">
      <c r="A900" s="316">
        <v>2130311</v>
      </c>
      <c r="B900" s="422" t="s">
        <v>990</v>
      </c>
      <c r="C900" s="311">
        <v>16</v>
      </c>
      <c r="D900" s="311"/>
      <c r="E900" s="419">
        <f t="shared" ref="E900:E963" si="44">IF(C900&lt;0,"",IFERROR(D900/C900-1,0))</f>
        <v>-1</v>
      </c>
      <c r="F900" s="420" t="str">
        <f t="shared" ref="F900:F963" si="45">IF(LEN(A900)=3,"是",IF(B900&lt;&gt;"",IF(SUM(C900:D900)&lt;&gt;0,"是","否"),"是"))</f>
        <v>是</v>
      </c>
      <c r="G900" s="288" t="str">
        <f t="shared" ref="G900:G963" si="46">IF(LEN(A900)=3,"类",IF(LEN(A900)=5,"款","项"))</f>
        <v>项</v>
      </c>
    </row>
    <row r="901" ht="18.75" spans="1:7">
      <c r="A901" s="316">
        <v>2130312</v>
      </c>
      <c r="B901" s="422" t="s">
        <v>991</v>
      </c>
      <c r="C901" s="311"/>
      <c r="D901" s="311"/>
      <c r="E901" s="419">
        <f t="shared" si="44"/>
        <v>0</v>
      </c>
      <c r="F901" s="420" t="str">
        <f t="shared" si="45"/>
        <v>否</v>
      </c>
      <c r="G901" s="288" t="str">
        <f t="shared" si="46"/>
        <v>项</v>
      </c>
    </row>
    <row r="902" ht="18.75" spans="1:7">
      <c r="A902" s="316">
        <v>2130313</v>
      </c>
      <c r="B902" s="422" t="s">
        <v>992</v>
      </c>
      <c r="C902" s="311"/>
      <c r="D902" s="311"/>
      <c r="E902" s="419">
        <f t="shared" si="44"/>
        <v>0</v>
      </c>
      <c r="F902" s="420" t="str">
        <f t="shared" si="45"/>
        <v>否</v>
      </c>
      <c r="G902" s="288" t="str">
        <f t="shared" si="46"/>
        <v>项</v>
      </c>
    </row>
    <row r="903" ht="18.75" spans="1:7">
      <c r="A903" s="316">
        <v>2130314</v>
      </c>
      <c r="B903" s="422" t="s">
        <v>993</v>
      </c>
      <c r="C903" s="311">
        <v>1</v>
      </c>
      <c r="D903" s="311">
        <v>2</v>
      </c>
      <c r="E903" s="419">
        <f t="shared" si="44"/>
        <v>1</v>
      </c>
      <c r="F903" s="420" t="str">
        <f t="shared" si="45"/>
        <v>是</v>
      </c>
      <c r="G903" s="288" t="str">
        <f t="shared" si="46"/>
        <v>项</v>
      </c>
    </row>
    <row r="904" ht="18.75" spans="1:7">
      <c r="A904" s="316">
        <v>2130315</v>
      </c>
      <c r="B904" s="422" t="s">
        <v>994</v>
      </c>
      <c r="C904" s="311">
        <v>71</v>
      </c>
      <c r="D904" s="311">
        <v>22</v>
      </c>
      <c r="E904" s="419">
        <f t="shared" si="44"/>
        <v>-0.69</v>
      </c>
      <c r="F904" s="420" t="str">
        <f t="shared" si="45"/>
        <v>是</v>
      </c>
      <c r="G904" s="288" t="str">
        <f t="shared" si="46"/>
        <v>项</v>
      </c>
    </row>
    <row r="905" ht="18.75" spans="1:7">
      <c r="A905" s="316">
        <v>2130316</v>
      </c>
      <c r="B905" s="422" t="s">
        <v>995</v>
      </c>
      <c r="C905" s="311">
        <v>30</v>
      </c>
      <c r="D905" s="311"/>
      <c r="E905" s="419">
        <f t="shared" si="44"/>
        <v>-1</v>
      </c>
      <c r="F905" s="420" t="str">
        <f t="shared" si="45"/>
        <v>是</v>
      </c>
      <c r="G905" s="288" t="str">
        <f t="shared" si="46"/>
        <v>项</v>
      </c>
    </row>
    <row r="906" ht="18.75" spans="1:7">
      <c r="A906" s="316">
        <v>2130317</v>
      </c>
      <c r="B906" s="422" t="s">
        <v>996</v>
      </c>
      <c r="C906" s="311"/>
      <c r="D906" s="311"/>
      <c r="E906" s="419">
        <f t="shared" si="44"/>
        <v>0</v>
      </c>
      <c r="F906" s="420" t="str">
        <f t="shared" si="45"/>
        <v>否</v>
      </c>
      <c r="G906" s="288" t="str">
        <f t="shared" si="46"/>
        <v>项</v>
      </c>
    </row>
    <row r="907" ht="18.75" spans="1:7">
      <c r="A907" s="316">
        <v>2130318</v>
      </c>
      <c r="B907" s="422" t="s">
        <v>997</v>
      </c>
      <c r="C907" s="311"/>
      <c r="D907" s="311"/>
      <c r="E907" s="419">
        <f t="shared" si="44"/>
        <v>0</v>
      </c>
      <c r="F907" s="420" t="str">
        <f t="shared" si="45"/>
        <v>否</v>
      </c>
      <c r="G907" s="288" t="str">
        <f t="shared" si="46"/>
        <v>项</v>
      </c>
    </row>
    <row r="908" ht="18.75" spans="1:7">
      <c r="A908" s="316">
        <v>2130319</v>
      </c>
      <c r="B908" s="422" t="s">
        <v>998</v>
      </c>
      <c r="C908" s="311">
        <v>82</v>
      </c>
      <c r="D908" s="311">
        <v>2</v>
      </c>
      <c r="E908" s="419">
        <f t="shared" si="44"/>
        <v>-0.976</v>
      </c>
      <c r="F908" s="420" t="str">
        <f t="shared" si="45"/>
        <v>是</v>
      </c>
      <c r="G908" s="288" t="str">
        <f t="shared" si="46"/>
        <v>项</v>
      </c>
    </row>
    <row r="909" ht="18.75" spans="1:7">
      <c r="A909" s="316">
        <v>2130321</v>
      </c>
      <c r="B909" s="422" t="s">
        <v>999</v>
      </c>
      <c r="C909" s="311">
        <v>222</v>
      </c>
      <c r="D909" s="311"/>
      <c r="E909" s="419">
        <f t="shared" si="44"/>
        <v>-1</v>
      </c>
      <c r="F909" s="420" t="str">
        <f t="shared" si="45"/>
        <v>是</v>
      </c>
      <c r="G909" s="288" t="str">
        <f t="shared" si="46"/>
        <v>项</v>
      </c>
    </row>
    <row r="910" ht="18.75" spans="1:7">
      <c r="A910" s="316">
        <v>2130322</v>
      </c>
      <c r="B910" s="422" t="s">
        <v>1000</v>
      </c>
      <c r="C910" s="311"/>
      <c r="D910" s="311"/>
      <c r="E910" s="419">
        <f t="shared" si="44"/>
        <v>0</v>
      </c>
      <c r="F910" s="420" t="str">
        <f t="shared" si="45"/>
        <v>否</v>
      </c>
      <c r="G910" s="288" t="str">
        <f t="shared" si="46"/>
        <v>项</v>
      </c>
    </row>
    <row r="911" ht="18.75" spans="1:7">
      <c r="A911" s="316">
        <v>2130333</v>
      </c>
      <c r="B911" s="422" t="s">
        <v>975</v>
      </c>
      <c r="C911" s="311"/>
      <c r="D911" s="311"/>
      <c r="E911" s="419">
        <f t="shared" si="44"/>
        <v>0</v>
      </c>
      <c r="F911" s="420" t="str">
        <f t="shared" si="45"/>
        <v>否</v>
      </c>
      <c r="G911" s="288" t="str">
        <f t="shared" si="46"/>
        <v>项</v>
      </c>
    </row>
    <row r="912" ht="18.75" spans="1:7">
      <c r="A912" s="316">
        <v>2130334</v>
      </c>
      <c r="B912" s="422" t="s">
        <v>1001</v>
      </c>
      <c r="C912" s="311"/>
      <c r="D912" s="311"/>
      <c r="E912" s="419">
        <f t="shared" si="44"/>
        <v>0</v>
      </c>
      <c r="F912" s="420" t="str">
        <f t="shared" si="45"/>
        <v>否</v>
      </c>
      <c r="G912" s="288" t="str">
        <f t="shared" si="46"/>
        <v>项</v>
      </c>
    </row>
    <row r="913" ht="18.75" spans="1:7">
      <c r="A913" s="316">
        <v>2130335</v>
      </c>
      <c r="B913" s="422" t="s">
        <v>1002</v>
      </c>
      <c r="C913" s="311">
        <v>941</v>
      </c>
      <c r="D913" s="311"/>
      <c r="E913" s="419">
        <f t="shared" si="44"/>
        <v>-1</v>
      </c>
      <c r="F913" s="420" t="str">
        <f t="shared" si="45"/>
        <v>是</v>
      </c>
      <c r="G913" s="288" t="str">
        <f t="shared" si="46"/>
        <v>项</v>
      </c>
    </row>
    <row r="914" ht="18.75" spans="1:7">
      <c r="A914" s="316">
        <v>2130336</v>
      </c>
      <c r="B914" s="422" t="s">
        <v>1003</v>
      </c>
      <c r="C914" s="311"/>
      <c r="D914" s="311"/>
      <c r="E914" s="419">
        <f t="shared" si="44"/>
        <v>0</v>
      </c>
      <c r="F914" s="420" t="str">
        <f t="shared" si="45"/>
        <v>否</v>
      </c>
      <c r="G914" s="288" t="str">
        <f t="shared" si="46"/>
        <v>项</v>
      </c>
    </row>
    <row r="915" ht="18.75" spans="1:7">
      <c r="A915" s="316">
        <v>2130337</v>
      </c>
      <c r="B915" s="422" t="s">
        <v>1004</v>
      </c>
      <c r="C915" s="311"/>
      <c r="D915" s="311"/>
      <c r="E915" s="419">
        <f t="shared" si="44"/>
        <v>0</v>
      </c>
      <c r="F915" s="420" t="str">
        <f t="shared" si="45"/>
        <v>否</v>
      </c>
      <c r="G915" s="288" t="str">
        <f t="shared" si="46"/>
        <v>项</v>
      </c>
    </row>
    <row r="916" ht="18.75" spans="1:7">
      <c r="A916" s="316">
        <v>2130399</v>
      </c>
      <c r="B916" s="422" t="s">
        <v>1005</v>
      </c>
      <c r="C916" s="311">
        <v>1075</v>
      </c>
      <c r="D916" s="311">
        <v>934</v>
      </c>
      <c r="E916" s="419">
        <f t="shared" si="44"/>
        <v>-0.131</v>
      </c>
      <c r="F916" s="420" t="str">
        <f t="shared" si="45"/>
        <v>是</v>
      </c>
      <c r="G916" s="288" t="str">
        <f t="shared" si="46"/>
        <v>项</v>
      </c>
    </row>
    <row r="917" ht="18.75" spans="1:7">
      <c r="A917" s="316">
        <v>21305</v>
      </c>
      <c r="B917" s="421" t="s">
        <v>1006</v>
      </c>
      <c r="C917" s="305">
        <f>SUM(C918:C927)</f>
        <v>20851</v>
      </c>
      <c r="D917" s="305">
        <f>SUM(D918:D927)</f>
        <v>5908</v>
      </c>
      <c r="E917" s="419">
        <f t="shared" si="44"/>
        <v>-0.717</v>
      </c>
      <c r="F917" s="420" t="str">
        <f t="shared" si="45"/>
        <v>是</v>
      </c>
      <c r="G917" s="288" t="str">
        <f t="shared" si="46"/>
        <v>款</v>
      </c>
    </row>
    <row r="918" ht="18.75" spans="1:7">
      <c r="A918" s="316">
        <v>2130501</v>
      </c>
      <c r="B918" s="431" t="s">
        <v>1007</v>
      </c>
      <c r="C918" s="311">
        <v>60</v>
      </c>
      <c r="D918" s="432"/>
      <c r="E918" s="419">
        <f t="shared" si="44"/>
        <v>-1</v>
      </c>
      <c r="F918" s="420" t="str">
        <f t="shared" si="45"/>
        <v>是</v>
      </c>
      <c r="G918" s="288" t="str">
        <f t="shared" si="46"/>
        <v>项</v>
      </c>
    </row>
    <row r="919" ht="18.75" spans="1:7">
      <c r="A919" s="316">
        <v>2130502</v>
      </c>
      <c r="B919" s="431" t="s">
        <v>1008</v>
      </c>
      <c r="C919" s="311"/>
      <c r="D919" s="432"/>
      <c r="E919" s="419">
        <f t="shared" si="44"/>
        <v>0</v>
      </c>
      <c r="F919" s="420" t="str">
        <f t="shared" si="45"/>
        <v>否</v>
      </c>
      <c r="G919" s="288" t="str">
        <f t="shared" si="46"/>
        <v>项</v>
      </c>
    </row>
    <row r="920" ht="18.75" spans="1:7">
      <c r="A920" s="316">
        <v>2130503</v>
      </c>
      <c r="B920" s="431" t="s">
        <v>1009</v>
      </c>
      <c r="C920" s="311"/>
      <c r="D920" s="432"/>
      <c r="E920" s="419">
        <f t="shared" si="44"/>
        <v>0</v>
      </c>
      <c r="F920" s="420" t="str">
        <f t="shared" si="45"/>
        <v>否</v>
      </c>
      <c r="G920" s="288" t="str">
        <f t="shared" si="46"/>
        <v>项</v>
      </c>
    </row>
    <row r="921" ht="18.75" spans="1:7">
      <c r="A921" s="316">
        <v>2130504</v>
      </c>
      <c r="B921" s="422" t="s">
        <v>1010</v>
      </c>
      <c r="C921" s="311">
        <v>6163</v>
      </c>
      <c r="D921" s="311"/>
      <c r="E921" s="419">
        <f t="shared" si="44"/>
        <v>-1</v>
      </c>
      <c r="F921" s="420" t="str">
        <f t="shared" si="45"/>
        <v>是</v>
      </c>
      <c r="G921" s="288" t="str">
        <f t="shared" si="46"/>
        <v>项</v>
      </c>
    </row>
    <row r="922" ht="18.75" spans="1:7">
      <c r="A922" s="316">
        <v>2130505</v>
      </c>
      <c r="B922" s="422" t="s">
        <v>1011</v>
      </c>
      <c r="C922" s="311">
        <v>9720</v>
      </c>
      <c r="D922" s="311">
        <v>4947</v>
      </c>
      <c r="E922" s="419">
        <f t="shared" si="44"/>
        <v>-0.491</v>
      </c>
      <c r="F922" s="420" t="str">
        <f t="shared" si="45"/>
        <v>是</v>
      </c>
      <c r="G922" s="288" t="str">
        <f t="shared" si="46"/>
        <v>项</v>
      </c>
    </row>
    <row r="923" ht="18.75" spans="1:7">
      <c r="A923" s="316">
        <v>2130506</v>
      </c>
      <c r="B923" s="422" t="s">
        <v>1012</v>
      </c>
      <c r="C923" s="311">
        <v>500</v>
      </c>
      <c r="D923" s="311"/>
      <c r="E923" s="419">
        <f t="shared" si="44"/>
        <v>-1</v>
      </c>
      <c r="F923" s="420" t="str">
        <f t="shared" si="45"/>
        <v>是</v>
      </c>
      <c r="G923" s="288" t="str">
        <f t="shared" si="46"/>
        <v>项</v>
      </c>
    </row>
    <row r="924" ht="18.75" spans="1:7">
      <c r="A924" s="316">
        <v>2130507</v>
      </c>
      <c r="B924" s="422" t="s">
        <v>1013</v>
      </c>
      <c r="C924" s="311">
        <v>409</v>
      </c>
      <c r="D924" s="311">
        <v>404</v>
      </c>
      <c r="E924" s="419">
        <f t="shared" si="44"/>
        <v>-0.012</v>
      </c>
      <c r="F924" s="420" t="str">
        <f t="shared" si="45"/>
        <v>是</v>
      </c>
      <c r="G924" s="288" t="str">
        <f t="shared" si="46"/>
        <v>项</v>
      </c>
    </row>
    <row r="925" ht="18.75" spans="1:7">
      <c r="A925" s="316">
        <v>2130508</v>
      </c>
      <c r="B925" s="422" t="s">
        <v>1014</v>
      </c>
      <c r="C925" s="311"/>
      <c r="D925" s="311"/>
      <c r="E925" s="419">
        <f t="shared" si="44"/>
        <v>0</v>
      </c>
      <c r="F925" s="420" t="str">
        <f t="shared" si="45"/>
        <v>否</v>
      </c>
      <c r="G925" s="288" t="str">
        <f t="shared" si="46"/>
        <v>项</v>
      </c>
    </row>
    <row r="926" ht="18.75" spans="1:7">
      <c r="A926" s="316">
        <v>2130550</v>
      </c>
      <c r="B926" s="431" t="s">
        <v>1015</v>
      </c>
      <c r="C926" s="311"/>
      <c r="D926" s="432"/>
      <c r="E926" s="419">
        <f t="shared" si="44"/>
        <v>0</v>
      </c>
      <c r="F926" s="420" t="str">
        <f t="shared" si="45"/>
        <v>否</v>
      </c>
      <c r="G926" s="288" t="str">
        <f t="shared" si="46"/>
        <v>项</v>
      </c>
    </row>
    <row r="927" ht="18.75" spans="1:7">
      <c r="A927" s="316">
        <v>2130599</v>
      </c>
      <c r="B927" s="422" t="s">
        <v>1016</v>
      </c>
      <c r="C927" s="311">
        <v>3999</v>
      </c>
      <c r="D927" s="311">
        <v>557</v>
      </c>
      <c r="E927" s="419">
        <f t="shared" si="44"/>
        <v>-0.861</v>
      </c>
      <c r="F927" s="420" t="str">
        <f t="shared" si="45"/>
        <v>是</v>
      </c>
      <c r="G927" s="288" t="str">
        <f t="shared" si="46"/>
        <v>项</v>
      </c>
    </row>
    <row r="928" ht="18.75" spans="1:7">
      <c r="A928" s="316">
        <v>21307</v>
      </c>
      <c r="B928" s="421" t="s">
        <v>1017</v>
      </c>
      <c r="C928" s="305">
        <f>SUM(C929:C934)</f>
        <v>2341</v>
      </c>
      <c r="D928" s="305">
        <f>SUM(D929:D934)</f>
        <v>4429</v>
      </c>
      <c r="E928" s="419">
        <f t="shared" si="44"/>
        <v>0.892</v>
      </c>
      <c r="F928" s="420" t="str">
        <f t="shared" si="45"/>
        <v>是</v>
      </c>
      <c r="G928" s="288" t="str">
        <f t="shared" si="46"/>
        <v>款</v>
      </c>
    </row>
    <row r="929" ht="18.75" spans="1:7">
      <c r="A929" s="316">
        <v>2130701</v>
      </c>
      <c r="B929" s="422" t="s">
        <v>1018</v>
      </c>
      <c r="C929" s="311">
        <v>788</v>
      </c>
      <c r="D929" s="311"/>
      <c r="E929" s="419">
        <f t="shared" si="44"/>
        <v>-1</v>
      </c>
      <c r="F929" s="420" t="str">
        <f t="shared" si="45"/>
        <v>是</v>
      </c>
      <c r="G929" s="288" t="str">
        <f t="shared" si="46"/>
        <v>项</v>
      </c>
    </row>
    <row r="930" ht="18.75" spans="1:7">
      <c r="A930" s="316">
        <v>2130704</v>
      </c>
      <c r="B930" s="431" t="s">
        <v>1019</v>
      </c>
      <c r="C930" s="311"/>
      <c r="D930" s="432"/>
      <c r="E930" s="419">
        <f t="shared" si="44"/>
        <v>0</v>
      </c>
      <c r="F930" s="420" t="str">
        <f t="shared" si="45"/>
        <v>否</v>
      </c>
      <c r="G930" s="288" t="str">
        <f t="shared" si="46"/>
        <v>项</v>
      </c>
    </row>
    <row r="931" ht="18.75" spans="1:7">
      <c r="A931" s="316">
        <v>2130705</v>
      </c>
      <c r="B931" s="422" t="s">
        <v>1020</v>
      </c>
      <c r="C931" s="311">
        <v>1503</v>
      </c>
      <c r="D931" s="311">
        <v>4429</v>
      </c>
      <c r="E931" s="419">
        <f t="shared" si="44"/>
        <v>1.947</v>
      </c>
      <c r="F931" s="420" t="str">
        <f t="shared" si="45"/>
        <v>是</v>
      </c>
      <c r="G931" s="288" t="str">
        <f t="shared" si="46"/>
        <v>项</v>
      </c>
    </row>
    <row r="932" ht="18.75" spans="1:7">
      <c r="A932" s="316">
        <v>2130706</v>
      </c>
      <c r="B932" s="422" t="s">
        <v>1021</v>
      </c>
      <c r="C932" s="311">
        <v>50</v>
      </c>
      <c r="D932" s="311"/>
      <c r="E932" s="419">
        <f t="shared" si="44"/>
        <v>-1</v>
      </c>
      <c r="F932" s="420" t="str">
        <f t="shared" si="45"/>
        <v>是</v>
      </c>
      <c r="G932" s="288" t="str">
        <f t="shared" si="46"/>
        <v>项</v>
      </c>
    </row>
    <row r="933" ht="18.75" spans="1:7">
      <c r="A933" s="316">
        <v>2130707</v>
      </c>
      <c r="B933" s="422" t="s">
        <v>1022</v>
      </c>
      <c r="C933" s="311"/>
      <c r="D933" s="311"/>
      <c r="E933" s="419">
        <f t="shared" si="44"/>
        <v>0</v>
      </c>
      <c r="F933" s="420" t="str">
        <f t="shared" si="45"/>
        <v>否</v>
      </c>
      <c r="G933" s="288" t="str">
        <f t="shared" si="46"/>
        <v>项</v>
      </c>
    </row>
    <row r="934" ht="18.75" spans="1:7">
      <c r="A934" s="316">
        <v>2130799</v>
      </c>
      <c r="B934" s="422" t="s">
        <v>1023</v>
      </c>
      <c r="C934" s="311"/>
      <c r="D934" s="311"/>
      <c r="E934" s="419">
        <f t="shared" si="44"/>
        <v>0</v>
      </c>
      <c r="F934" s="420" t="str">
        <f t="shared" si="45"/>
        <v>否</v>
      </c>
      <c r="G934" s="288" t="str">
        <f t="shared" si="46"/>
        <v>项</v>
      </c>
    </row>
    <row r="935" ht="18.75" spans="1:7">
      <c r="A935" s="316">
        <v>21308</v>
      </c>
      <c r="B935" s="421" t="s">
        <v>1024</v>
      </c>
      <c r="C935" s="305">
        <f>SUM(C936:C940)</f>
        <v>1784</v>
      </c>
      <c r="D935" s="305">
        <f>SUM(D936:D940)</f>
        <v>538</v>
      </c>
      <c r="E935" s="419">
        <f t="shared" si="44"/>
        <v>-0.698</v>
      </c>
      <c r="F935" s="420" t="str">
        <f t="shared" si="45"/>
        <v>是</v>
      </c>
      <c r="G935" s="288" t="str">
        <f t="shared" si="46"/>
        <v>款</v>
      </c>
    </row>
    <row r="936" ht="18.75" spans="1:7">
      <c r="A936" s="316">
        <v>2130801</v>
      </c>
      <c r="B936" s="422" t="s">
        <v>1025</v>
      </c>
      <c r="C936" s="311"/>
      <c r="D936" s="311">
        <v>121</v>
      </c>
      <c r="E936" s="419">
        <f t="shared" si="44"/>
        <v>0</v>
      </c>
      <c r="F936" s="420" t="str">
        <f t="shared" si="45"/>
        <v>是</v>
      </c>
      <c r="G936" s="288" t="str">
        <f t="shared" si="46"/>
        <v>项</v>
      </c>
    </row>
    <row r="937" ht="18.75" spans="1:7">
      <c r="A937" s="316">
        <v>2130803</v>
      </c>
      <c r="B937" s="422" t="s">
        <v>1026</v>
      </c>
      <c r="C937" s="311">
        <v>1232</v>
      </c>
      <c r="D937" s="311">
        <v>219</v>
      </c>
      <c r="E937" s="419">
        <f t="shared" si="44"/>
        <v>-0.822</v>
      </c>
      <c r="F937" s="420" t="str">
        <f t="shared" si="45"/>
        <v>是</v>
      </c>
      <c r="G937" s="288" t="str">
        <f t="shared" si="46"/>
        <v>项</v>
      </c>
    </row>
    <row r="938" ht="18.75" spans="1:7">
      <c r="A938" s="316">
        <v>2130804</v>
      </c>
      <c r="B938" s="422" t="s">
        <v>1027</v>
      </c>
      <c r="C938" s="311">
        <v>544</v>
      </c>
      <c r="D938" s="311">
        <v>198</v>
      </c>
      <c r="E938" s="419">
        <f t="shared" si="44"/>
        <v>-0.636</v>
      </c>
      <c r="F938" s="420" t="str">
        <f t="shared" si="45"/>
        <v>是</v>
      </c>
      <c r="G938" s="288" t="str">
        <f t="shared" si="46"/>
        <v>项</v>
      </c>
    </row>
    <row r="939" ht="18.75" spans="1:7">
      <c r="A939" s="316">
        <v>2130805</v>
      </c>
      <c r="B939" s="422" t="s">
        <v>1028</v>
      </c>
      <c r="C939" s="311"/>
      <c r="D939" s="311"/>
      <c r="E939" s="419">
        <f t="shared" si="44"/>
        <v>0</v>
      </c>
      <c r="F939" s="420" t="str">
        <f t="shared" si="45"/>
        <v>否</v>
      </c>
      <c r="G939" s="288" t="str">
        <f t="shared" si="46"/>
        <v>项</v>
      </c>
    </row>
    <row r="940" ht="18.75" spans="1:7">
      <c r="A940" s="316">
        <v>2130899</v>
      </c>
      <c r="B940" s="422" t="s">
        <v>1029</v>
      </c>
      <c r="C940" s="311">
        <v>8</v>
      </c>
      <c r="D940" s="311"/>
      <c r="E940" s="419">
        <f t="shared" si="44"/>
        <v>-1</v>
      </c>
      <c r="F940" s="420" t="str">
        <f t="shared" si="45"/>
        <v>是</v>
      </c>
      <c r="G940" s="288" t="str">
        <f t="shared" si="46"/>
        <v>项</v>
      </c>
    </row>
    <row r="941" ht="18.75" spans="1:7">
      <c r="A941" s="316">
        <v>21309</v>
      </c>
      <c r="B941" s="421" t="s">
        <v>1030</v>
      </c>
      <c r="C941" s="311">
        <f>SUM(C942:C943)</f>
        <v>0</v>
      </c>
      <c r="D941" s="311">
        <f>SUM(D942:D943)</f>
        <v>0</v>
      </c>
      <c r="E941" s="419">
        <f t="shared" si="44"/>
        <v>0</v>
      </c>
      <c r="F941" s="420" t="str">
        <f t="shared" si="45"/>
        <v>否</v>
      </c>
      <c r="G941" s="288" t="str">
        <f t="shared" si="46"/>
        <v>款</v>
      </c>
    </row>
    <row r="942" ht="18.75" spans="1:7">
      <c r="A942" s="316">
        <v>2130901</v>
      </c>
      <c r="B942" s="422" t="s">
        <v>1031</v>
      </c>
      <c r="C942" s="311"/>
      <c r="D942" s="311"/>
      <c r="E942" s="419">
        <f t="shared" si="44"/>
        <v>0</v>
      </c>
      <c r="F942" s="420" t="str">
        <f t="shared" si="45"/>
        <v>否</v>
      </c>
      <c r="G942" s="288" t="str">
        <f t="shared" si="46"/>
        <v>项</v>
      </c>
    </row>
    <row r="943" ht="18.75" spans="1:7">
      <c r="A943" s="316">
        <v>2130999</v>
      </c>
      <c r="B943" s="422" t="s">
        <v>1032</v>
      </c>
      <c r="C943" s="311"/>
      <c r="D943" s="311"/>
      <c r="E943" s="419">
        <f t="shared" si="44"/>
        <v>0</v>
      </c>
      <c r="F943" s="420" t="str">
        <f t="shared" si="45"/>
        <v>否</v>
      </c>
      <c r="G943" s="288" t="str">
        <f t="shared" si="46"/>
        <v>项</v>
      </c>
    </row>
    <row r="944" ht="18.75" spans="1:7">
      <c r="A944" s="316">
        <v>21399</v>
      </c>
      <c r="B944" s="421" t="s">
        <v>1033</v>
      </c>
      <c r="C944" s="305">
        <f>SUM(C945:C946)</f>
        <v>218</v>
      </c>
      <c r="D944" s="305">
        <f>SUM(D945:D946)</f>
        <v>0</v>
      </c>
      <c r="E944" s="419">
        <f t="shared" si="44"/>
        <v>-1</v>
      </c>
      <c r="F944" s="420" t="str">
        <f t="shared" si="45"/>
        <v>是</v>
      </c>
      <c r="G944" s="288" t="str">
        <f t="shared" si="46"/>
        <v>款</v>
      </c>
    </row>
    <row r="945" ht="18.75" spans="1:7">
      <c r="A945" s="316">
        <v>2139901</v>
      </c>
      <c r="B945" s="422" t="s">
        <v>1034</v>
      </c>
      <c r="C945" s="311"/>
      <c r="D945" s="311"/>
      <c r="E945" s="419">
        <f t="shared" si="44"/>
        <v>0</v>
      </c>
      <c r="F945" s="420" t="str">
        <f t="shared" si="45"/>
        <v>否</v>
      </c>
      <c r="G945" s="288" t="str">
        <f t="shared" si="46"/>
        <v>项</v>
      </c>
    </row>
    <row r="946" ht="18.75" spans="1:7">
      <c r="A946" s="316">
        <v>2139999</v>
      </c>
      <c r="B946" s="422" t="s">
        <v>1033</v>
      </c>
      <c r="C946" s="311">
        <v>218</v>
      </c>
      <c r="D946" s="311"/>
      <c r="E946" s="419">
        <f t="shared" si="44"/>
        <v>-1</v>
      </c>
      <c r="F946" s="420" t="str">
        <f t="shared" si="45"/>
        <v>是</v>
      </c>
      <c r="G946" s="288" t="str">
        <f t="shared" si="46"/>
        <v>项</v>
      </c>
    </row>
    <row r="947" ht="18.75" spans="1:7">
      <c r="A947" s="317">
        <v>214</v>
      </c>
      <c r="B947" s="418" t="s">
        <v>94</v>
      </c>
      <c r="C947" s="300">
        <f>SUM(C948,C969,C979,C989,C996)</f>
        <v>15149</v>
      </c>
      <c r="D947" s="300">
        <f>SUM(D948,D969,D979,D989,D996)</f>
        <v>16525</v>
      </c>
      <c r="E947" s="419">
        <f t="shared" si="44"/>
        <v>0.091</v>
      </c>
      <c r="F947" s="420" t="str">
        <f t="shared" si="45"/>
        <v>是</v>
      </c>
      <c r="G947" s="288" t="str">
        <f t="shared" si="46"/>
        <v>类</v>
      </c>
    </row>
    <row r="948" ht="18.75" spans="1:7">
      <c r="A948" s="316">
        <v>21401</v>
      </c>
      <c r="B948" s="421" t="s">
        <v>1035</v>
      </c>
      <c r="C948" s="305">
        <f>SUM(C949:C968)</f>
        <v>15149</v>
      </c>
      <c r="D948" s="305">
        <f>SUM(D949:D968)</f>
        <v>16525</v>
      </c>
      <c r="E948" s="419">
        <f t="shared" si="44"/>
        <v>0.091</v>
      </c>
      <c r="F948" s="420" t="str">
        <f t="shared" si="45"/>
        <v>是</v>
      </c>
      <c r="G948" s="288" t="str">
        <f t="shared" si="46"/>
        <v>款</v>
      </c>
    </row>
    <row r="949" ht="18.75" spans="1:7">
      <c r="A949" s="316">
        <v>2140101</v>
      </c>
      <c r="B949" s="422" t="s">
        <v>139</v>
      </c>
      <c r="C949" s="311">
        <v>195</v>
      </c>
      <c r="D949" s="311">
        <v>183</v>
      </c>
      <c r="E949" s="419">
        <f t="shared" si="44"/>
        <v>-0.062</v>
      </c>
      <c r="F949" s="420" t="str">
        <f t="shared" si="45"/>
        <v>是</v>
      </c>
      <c r="G949" s="288" t="str">
        <f t="shared" si="46"/>
        <v>项</v>
      </c>
    </row>
    <row r="950" ht="18.75" spans="1:7">
      <c r="A950" s="316">
        <v>2140102</v>
      </c>
      <c r="B950" s="422" t="s">
        <v>141</v>
      </c>
      <c r="C950" s="311"/>
      <c r="D950" s="311">
        <v>6</v>
      </c>
      <c r="E950" s="419">
        <f t="shared" si="44"/>
        <v>0</v>
      </c>
      <c r="F950" s="420" t="str">
        <f t="shared" si="45"/>
        <v>是</v>
      </c>
      <c r="G950" s="288" t="str">
        <f t="shared" si="46"/>
        <v>项</v>
      </c>
    </row>
    <row r="951" ht="18.75" spans="1:7">
      <c r="A951" s="316">
        <v>2140103</v>
      </c>
      <c r="B951" s="422" t="s">
        <v>143</v>
      </c>
      <c r="C951" s="311"/>
      <c r="D951" s="311"/>
      <c r="E951" s="419">
        <f t="shared" si="44"/>
        <v>0</v>
      </c>
      <c r="F951" s="420" t="str">
        <f t="shared" si="45"/>
        <v>否</v>
      </c>
      <c r="G951" s="288" t="str">
        <f t="shared" si="46"/>
        <v>项</v>
      </c>
    </row>
    <row r="952" ht="18.75" spans="1:7">
      <c r="A952" s="316">
        <v>2140104</v>
      </c>
      <c r="B952" s="422" t="s">
        <v>1036</v>
      </c>
      <c r="C952" s="311">
        <v>13401</v>
      </c>
      <c r="D952" s="311">
        <v>13464</v>
      </c>
      <c r="E952" s="419">
        <f t="shared" si="44"/>
        <v>0.005</v>
      </c>
      <c r="F952" s="420" t="str">
        <f t="shared" si="45"/>
        <v>是</v>
      </c>
      <c r="G952" s="288" t="str">
        <f t="shared" si="46"/>
        <v>项</v>
      </c>
    </row>
    <row r="953" ht="18.75" spans="1:7">
      <c r="A953" s="316">
        <v>2140106</v>
      </c>
      <c r="B953" s="422" t="s">
        <v>1037</v>
      </c>
      <c r="C953" s="311">
        <v>1303</v>
      </c>
      <c r="D953" s="311">
        <v>2631</v>
      </c>
      <c r="E953" s="419">
        <f t="shared" si="44"/>
        <v>1.019</v>
      </c>
      <c r="F953" s="420" t="str">
        <f t="shared" si="45"/>
        <v>是</v>
      </c>
      <c r="G953" s="288" t="str">
        <f t="shared" si="46"/>
        <v>项</v>
      </c>
    </row>
    <row r="954" ht="18.75" spans="1:7">
      <c r="A954" s="316">
        <v>2140109</v>
      </c>
      <c r="B954" s="422" t="s">
        <v>1038</v>
      </c>
      <c r="C954" s="311"/>
      <c r="D954" s="311"/>
      <c r="E954" s="419">
        <f t="shared" si="44"/>
        <v>0</v>
      </c>
      <c r="F954" s="420" t="str">
        <f t="shared" si="45"/>
        <v>否</v>
      </c>
      <c r="G954" s="288" t="str">
        <f t="shared" si="46"/>
        <v>项</v>
      </c>
    </row>
    <row r="955" ht="18.75" spans="1:7">
      <c r="A955" s="316">
        <v>2140110</v>
      </c>
      <c r="B955" s="422" t="s">
        <v>1039</v>
      </c>
      <c r="C955" s="311"/>
      <c r="D955" s="311"/>
      <c r="E955" s="419">
        <f t="shared" si="44"/>
        <v>0</v>
      </c>
      <c r="F955" s="420" t="str">
        <f t="shared" si="45"/>
        <v>否</v>
      </c>
      <c r="G955" s="288" t="str">
        <f t="shared" si="46"/>
        <v>项</v>
      </c>
    </row>
    <row r="956" ht="18.75" spans="1:7">
      <c r="A956" s="316">
        <v>2140112</v>
      </c>
      <c r="B956" s="422" t="s">
        <v>1040</v>
      </c>
      <c r="C956" s="311"/>
      <c r="D956" s="311"/>
      <c r="E956" s="419">
        <f t="shared" si="44"/>
        <v>0</v>
      </c>
      <c r="F956" s="420" t="str">
        <f t="shared" si="45"/>
        <v>否</v>
      </c>
      <c r="G956" s="288" t="str">
        <f t="shared" si="46"/>
        <v>项</v>
      </c>
    </row>
    <row r="957" ht="18.75" spans="1:7">
      <c r="A957" s="316">
        <v>2140114</v>
      </c>
      <c r="B957" s="422" t="s">
        <v>1041</v>
      </c>
      <c r="C957" s="311"/>
      <c r="D957" s="311"/>
      <c r="E957" s="419">
        <f t="shared" si="44"/>
        <v>0</v>
      </c>
      <c r="F957" s="420" t="str">
        <f t="shared" si="45"/>
        <v>否</v>
      </c>
      <c r="G957" s="288" t="str">
        <f t="shared" si="46"/>
        <v>项</v>
      </c>
    </row>
    <row r="958" ht="18.75" spans="1:7">
      <c r="A958" s="316">
        <v>2140122</v>
      </c>
      <c r="B958" s="422" t="s">
        <v>1042</v>
      </c>
      <c r="C958" s="311"/>
      <c r="D958" s="311"/>
      <c r="E958" s="419">
        <f t="shared" si="44"/>
        <v>0</v>
      </c>
      <c r="F958" s="420" t="str">
        <f t="shared" si="45"/>
        <v>否</v>
      </c>
      <c r="G958" s="288" t="str">
        <f t="shared" si="46"/>
        <v>项</v>
      </c>
    </row>
    <row r="959" ht="18.75" spans="1:7">
      <c r="A959" s="316">
        <v>2140123</v>
      </c>
      <c r="B959" s="422" t="s">
        <v>1043</v>
      </c>
      <c r="C959" s="311"/>
      <c r="D959" s="311"/>
      <c r="E959" s="419">
        <f t="shared" si="44"/>
        <v>0</v>
      </c>
      <c r="F959" s="420" t="str">
        <f t="shared" si="45"/>
        <v>否</v>
      </c>
      <c r="G959" s="288" t="str">
        <f t="shared" si="46"/>
        <v>项</v>
      </c>
    </row>
    <row r="960" ht="18.75" spans="1:7">
      <c r="A960" s="316">
        <v>2140127</v>
      </c>
      <c r="B960" s="422" t="s">
        <v>1044</v>
      </c>
      <c r="C960" s="311"/>
      <c r="D960" s="311"/>
      <c r="E960" s="419">
        <f t="shared" si="44"/>
        <v>0</v>
      </c>
      <c r="F960" s="420" t="str">
        <f t="shared" si="45"/>
        <v>否</v>
      </c>
      <c r="G960" s="288" t="str">
        <f t="shared" si="46"/>
        <v>项</v>
      </c>
    </row>
    <row r="961" ht="18.75" spans="1:7">
      <c r="A961" s="316">
        <v>2140128</v>
      </c>
      <c r="B961" s="422" t="s">
        <v>1045</v>
      </c>
      <c r="C961" s="311"/>
      <c r="D961" s="311"/>
      <c r="E961" s="419">
        <f t="shared" si="44"/>
        <v>0</v>
      </c>
      <c r="F961" s="420" t="str">
        <f t="shared" si="45"/>
        <v>否</v>
      </c>
      <c r="G961" s="288" t="str">
        <f t="shared" si="46"/>
        <v>项</v>
      </c>
    </row>
    <row r="962" ht="18.75" spans="1:7">
      <c r="A962" s="316">
        <v>2140129</v>
      </c>
      <c r="B962" s="422" t="s">
        <v>1046</v>
      </c>
      <c r="C962" s="311"/>
      <c r="D962" s="311"/>
      <c r="E962" s="419">
        <f t="shared" si="44"/>
        <v>0</v>
      </c>
      <c r="F962" s="420" t="str">
        <f t="shared" si="45"/>
        <v>否</v>
      </c>
      <c r="G962" s="288" t="str">
        <f t="shared" si="46"/>
        <v>项</v>
      </c>
    </row>
    <row r="963" ht="18.75" spans="1:7">
      <c r="A963" s="316">
        <v>2140130</v>
      </c>
      <c r="B963" s="422" t="s">
        <v>1047</v>
      </c>
      <c r="C963" s="311"/>
      <c r="D963" s="311"/>
      <c r="E963" s="419">
        <f t="shared" si="44"/>
        <v>0</v>
      </c>
      <c r="F963" s="420" t="str">
        <f t="shared" si="45"/>
        <v>否</v>
      </c>
      <c r="G963" s="288" t="str">
        <f t="shared" si="46"/>
        <v>项</v>
      </c>
    </row>
    <row r="964" ht="18.75" spans="1:7">
      <c r="A964" s="316">
        <v>2140131</v>
      </c>
      <c r="B964" s="422" t="s">
        <v>1048</v>
      </c>
      <c r="C964" s="311"/>
      <c r="D964" s="311"/>
      <c r="E964" s="419">
        <f t="shared" ref="E964:E1027" si="47">IF(C964&lt;0,"",IFERROR(D964/C964-1,0))</f>
        <v>0</v>
      </c>
      <c r="F964" s="420" t="str">
        <f t="shared" ref="F964:F1027" si="48">IF(LEN(A964)=3,"是",IF(B964&lt;&gt;"",IF(SUM(C964:D964)&lt;&gt;0,"是","否"),"是"))</f>
        <v>否</v>
      </c>
      <c r="G964" s="288" t="str">
        <f t="shared" ref="G964:G1027" si="49">IF(LEN(A964)=3,"类",IF(LEN(A964)=5,"款","项"))</f>
        <v>项</v>
      </c>
    </row>
    <row r="965" ht="18.75" spans="1:7">
      <c r="A965" s="316">
        <v>2140133</v>
      </c>
      <c r="B965" s="422" t="s">
        <v>1049</v>
      </c>
      <c r="C965" s="311"/>
      <c r="D965" s="311"/>
      <c r="E965" s="419">
        <f t="shared" si="47"/>
        <v>0</v>
      </c>
      <c r="F965" s="420" t="str">
        <f t="shared" si="48"/>
        <v>否</v>
      </c>
      <c r="G965" s="288" t="str">
        <f t="shared" si="49"/>
        <v>项</v>
      </c>
    </row>
    <row r="966" ht="18.75" spans="1:7">
      <c r="A966" s="316">
        <v>2140136</v>
      </c>
      <c r="B966" s="422" t="s">
        <v>1050</v>
      </c>
      <c r="C966" s="311"/>
      <c r="D966" s="311"/>
      <c r="E966" s="419">
        <f t="shared" si="47"/>
        <v>0</v>
      </c>
      <c r="F966" s="420" t="str">
        <f t="shared" si="48"/>
        <v>否</v>
      </c>
      <c r="G966" s="288" t="str">
        <f t="shared" si="49"/>
        <v>项</v>
      </c>
    </row>
    <row r="967" ht="18.75" spans="1:7">
      <c r="A967" s="316">
        <v>2140138</v>
      </c>
      <c r="B967" s="422" t="s">
        <v>1051</v>
      </c>
      <c r="C967" s="311"/>
      <c r="D967" s="311"/>
      <c r="E967" s="419">
        <f t="shared" si="47"/>
        <v>0</v>
      </c>
      <c r="F967" s="420" t="str">
        <f t="shared" si="48"/>
        <v>否</v>
      </c>
      <c r="G967" s="288" t="str">
        <f t="shared" si="49"/>
        <v>项</v>
      </c>
    </row>
    <row r="968" ht="18.75" spans="1:7">
      <c r="A968" s="316">
        <v>2140199</v>
      </c>
      <c r="B968" s="422" t="s">
        <v>1052</v>
      </c>
      <c r="C968" s="311">
        <v>250</v>
      </c>
      <c r="D968" s="311">
        <v>241</v>
      </c>
      <c r="E968" s="419">
        <f t="shared" si="47"/>
        <v>-0.036</v>
      </c>
      <c r="F968" s="420" t="str">
        <f t="shared" si="48"/>
        <v>是</v>
      </c>
      <c r="G968" s="288" t="str">
        <f t="shared" si="49"/>
        <v>项</v>
      </c>
    </row>
    <row r="969" ht="18.75" spans="1:7">
      <c r="A969" s="316">
        <v>21402</v>
      </c>
      <c r="B969" s="421" t="s">
        <v>1053</v>
      </c>
      <c r="C969" s="305">
        <f>SUM(C970:C978)</f>
        <v>0</v>
      </c>
      <c r="D969" s="305">
        <f>SUM(D970:D978)</f>
        <v>0</v>
      </c>
      <c r="E969" s="419">
        <f t="shared" si="47"/>
        <v>0</v>
      </c>
      <c r="F969" s="420" t="str">
        <f t="shared" si="48"/>
        <v>否</v>
      </c>
      <c r="G969" s="288" t="str">
        <f t="shared" si="49"/>
        <v>款</v>
      </c>
    </row>
    <row r="970" ht="18.75" spans="1:7">
      <c r="A970" s="316">
        <v>2140201</v>
      </c>
      <c r="B970" s="422" t="s">
        <v>139</v>
      </c>
      <c r="C970" s="311"/>
      <c r="D970" s="311"/>
      <c r="E970" s="419">
        <f t="shared" si="47"/>
        <v>0</v>
      </c>
      <c r="F970" s="420" t="str">
        <f t="shared" si="48"/>
        <v>否</v>
      </c>
      <c r="G970" s="288" t="str">
        <f t="shared" si="49"/>
        <v>项</v>
      </c>
    </row>
    <row r="971" ht="18.75" spans="1:7">
      <c r="A971" s="316">
        <v>2140202</v>
      </c>
      <c r="B971" s="422" t="s">
        <v>141</v>
      </c>
      <c r="C971" s="311"/>
      <c r="D971" s="311"/>
      <c r="E971" s="419">
        <f t="shared" si="47"/>
        <v>0</v>
      </c>
      <c r="F971" s="420" t="str">
        <f t="shared" si="48"/>
        <v>否</v>
      </c>
      <c r="G971" s="288" t="str">
        <f t="shared" si="49"/>
        <v>项</v>
      </c>
    </row>
    <row r="972" ht="18.75" spans="1:7">
      <c r="A972" s="316">
        <v>2140203</v>
      </c>
      <c r="B972" s="422" t="s">
        <v>143</v>
      </c>
      <c r="C972" s="311"/>
      <c r="D972" s="311"/>
      <c r="E972" s="419">
        <f t="shared" si="47"/>
        <v>0</v>
      </c>
      <c r="F972" s="420" t="str">
        <f t="shared" si="48"/>
        <v>否</v>
      </c>
      <c r="G972" s="288" t="str">
        <f t="shared" si="49"/>
        <v>项</v>
      </c>
    </row>
    <row r="973" ht="18.75" spans="1:7">
      <c r="A973" s="316">
        <v>2140204</v>
      </c>
      <c r="B973" s="422" t="s">
        <v>1054</v>
      </c>
      <c r="C973" s="311"/>
      <c r="D973" s="311"/>
      <c r="E973" s="419">
        <f t="shared" si="47"/>
        <v>0</v>
      </c>
      <c r="F973" s="420" t="str">
        <f t="shared" si="48"/>
        <v>否</v>
      </c>
      <c r="G973" s="288" t="str">
        <f t="shared" si="49"/>
        <v>项</v>
      </c>
    </row>
    <row r="974" ht="18.75" spans="1:7">
      <c r="A974" s="316">
        <v>2140205</v>
      </c>
      <c r="B974" s="422" t="s">
        <v>1055</v>
      </c>
      <c r="C974" s="311"/>
      <c r="D974" s="311"/>
      <c r="E974" s="419">
        <f t="shared" si="47"/>
        <v>0</v>
      </c>
      <c r="F974" s="420" t="str">
        <f t="shared" si="48"/>
        <v>否</v>
      </c>
      <c r="G974" s="288" t="str">
        <f t="shared" si="49"/>
        <v>项</v>
      </c>
    </row>
    <row r="975" ht="18.75" spans="1:7">
      <c r="A975" s="316">
        <v>2140206</v>
      </c>
      <c r="B975" s="422" t="s">
        <v>1056</v>
      </c>
      <c r="C975" s="311"/>
      <c r="D975" s="311"/>
      <c r="E975" s="419">
        <f t="shared" si="47"/>
        <v>0</v>
      </c>
      <c r="F975" s="420" t="str">
        <f t="shared" si="48"/>
        <v>否</v>
      </c>
      <c r="G975" s="288" t="str">
        <f t="shared" si="49"/>
        <v>项</v>
      </c>
    </row>
    <row r="976" ht="18.75" spans="1:7">
      <c r="A976" s="316">
        <v>2140207</v>
      </c>
      <c r="B976" s="422" t="s">
        <v>1057</v>
      </c>
      <c r="C976" s="311"/>
      <c r="D976" s="311"/>
      <c r="E976" s="419">
        <f t="shared" si="47"/>
        <v>0</v>
      </c>
      <c r="F976" s="420" t="str">
        <f t="shared" si="48"/>
        <v>否</v>
      </c>
      <c r="G976" s="288" t="str">
        <f t="shared" si="49"/>
        <v>项</v>
      </c>
    </row>
    <row r="977" ht="18.75" spans="1:7">
      <c r="A977" s="316">
        <v>2140208</v>
      </c>
      <c r="B977" s="422" t="s">
        <v>1058</v>
      </c>
      <c r="C977" s="311"/>
      <c r="D977" s="311"/>
      <c r="E977" s="419">
        <f t="shared" si="47"/>
        <v>0</v>
      </c>
      <c r="F977" s="420" t="str">
        <f t="shared" si="48"/>
        <v>否</v>
      </c>
      <c r="G977" s="288" t="str">
        <f t="shared" si="49"/>
        <v>项</v>
      </c>
    </row>
    <row r="978" ht="18.75" spans="1:7">
      <c r="A978" s="316">
        <v>2140299</v>
      </c>
      <c r="B978" s="422" t="s">
        <v>1059</v>
      </c>
      <c r="C978" s="311"/>
      <c r="D978" s="311"/>
      <c r="E978" s="419">
        <f t="shared" si="47"/>
        <v>0</v>
      </c>
      <c r="F978" s="420" t="str">
        <f t="shared" si="48"/>
        <v>否</v>
      </c>
      <c r="G978" s="288" t="str">
        <f t="shared" si="49"/>
        <v>项</v>
      </c>
    </row>
    <row r="979" ht="18.75" spans="1:7">
      <c r="A979" s="316">
        <v>21403</v>
      </c>
      <c r="B979" s="421" t="s">
        <v>1060</v>
      </c>
      <c r="C979" s="305">
        <f>SUM(C980:C988)</f>
        <v>0</v>
      </c>
      <c r="D979" s="305">
        <f>SUM(D980:D988)</f>
        <v>0</v>
      </c>
      <c r="E979" s="419">
        <f t="shared" si="47"/>
        <v>0</v>
      </c>
      <c r="F979" s="420" t="str">
        <f t="shared" si="48"/>
        <v>否</v>
      </c>
      <c r="G979" s="288" t="str">
        <f t="shared" si="49"/>
        <v>款</v>
      </c>
    </row>
    <row r="980" ht="18.75" spans="1:7">
      <c r="A980" s="316">
        <v>2140301</v>
      </c>
      <c r="B980" s="422" t="s">
        <v>139</v>
      </c>
      <c r="C980" s="311"/>
      <c r="D980" s="311"/>
      <c r="E980" s="419">
        <f t="shared" si="47"/>
        <v>0</v>
      </c>
      <c r="F980" s="420" t="str">
        <f t="shared" si="48"/>
        <v>否</v>
      </c>
      <c r="G980" s="288" t="str">
        <f t="shared" si="49"/>
        <v>项</v>
      </c>
    </row>
    <row r="981" ht="18.75" spans="1:7">
      <c r="A981" s="316">
        <v>2140302</v>
      </c>
      <c r="B981" s="422" t="s">
        <v>141</v>
      </c>
      <c r="C981" s="311"/>
      <c r="D981" s="311"/>
      <c r="E981" s="419">
        <f t="shared" si="47"/>
        <v>0</v>
      </c>
      <c r="F981" s="420" t="str">
        <f t="shared" si="48"/>
        <v>否</v>
      </c>
      <c r="G981" s="288" t="str">
        <f t="shared" si="49"/>
        <v>项</v>
      </c>
    </row>
    <row r="982" ht="18.75" spans="1:7">
      <c r="A982" s="316">
        <v>2140303</v>
      </c>
      <c r="B982" s="422" t="s">
        <v>143</v>
      </c>
      <c r="C982" s="311"/>
      <c r="D982" s="311"/>
      <c r="E982" s="419">
        <f t="shared" si="47"/>
        <v>0</v>
      </c>
      <c r="F982" s="420" t="str">
        <f t="shared" si="48"/>
        <v>否</v>
      </c>
      <c r="G982" s="288" t="str">
        <f t="shared" si="49"/>
        <v>项</v>
      </c>
    </row>
    <row r="983" ht="18.75" spans="1:7">
      <c r="A983" s="316">
        <v>2140304</v>
      </c>
      <c r="B983" s="422" t="s">
        <v>1061</v>
      </c>
      <c r="C983" s="311"/>
      <c r="D983" s="311"/>
      <c r="E983" s="419">
        <f t="shared" si="47"/>
        <v>0</v>
      </c>
      <c r="F983" s="420" t="str">
        <f t="shared" si="48"/>
        <v>否</v>
      </c>
      <c r="G983" s="288" t="str">
        <f t="shared" si="49"/>
        <v>项</v>
      </c>
    </row>
    <row r="984" ht="18.75" spans="1:7">
      <c r="A984" s="316">
        <v>2140305</v>
      </c>
      <c r="B984" s="422" t="s">
        <v>1062</v>
      </c>
      <c r="C984" s="311"/>
      <c r="D984" s="311"/>
      <c r="E984" s="419">
        <f t="shared" si="47"/>
        <v>0</v>
      </c>
      <c r="F984" s="420" t="str">
        <f t="shared" si="48"/>
        <v>否</v>
      </c>
      <c r="G984" s="288" t="str">
        <f t="shared" si="49"/>
        <v>项</v>
      </c>
    </row>
    <row r="985" ht="18.75" spans="1:7">
      <c r="A985" s="316">
        <v>2140306</v>
      </c>
      <c r="B985" s="422" t="s">
        <v>1063</v>
      </c>
      <c r="C985" s="311"/>
      <c r="D985" s="311"/>
      <c r="E985" s="419">
        <f t="shared" si="47"/>
        <v>0</v>
      </c>
      <c r="F985" s="420" t="str">
        <f t="shared" si="48"/>
        <v>否</v>
      </c>
      <c r="G985" s="288" t="str">
        <f t="shared" si="49"/>
        <v>项</v>
      </c>
    </row>
    <row r="986" ht="18.75" spans="1:7">
      <c r="A986" s="316">
        <v>2140307</v>
      </c>
      <c r="B986" s="422" t="s">
        <v>1064</v>
      </c>
      <c r="C986" s="311"/>
      <c r="D986" s="311"/>
      <c r="E986" s="419">
        <f t="shared" si="47"/>
        <v>0</v>
      </c>
      <c r="F986" s="420" t="str">
        <f t="shared" si="48"/>
        <v>否</v>
      </c>
      <c r="G986" s="288" t="str">
        <f t="shared" si="49"/>
        <v>项</v>
      </c>
    </row>
    <row r="987" ht="18.75" spans="1:7">
      <c r="A987" s="316">
        <v>2140308</v>
      </c>
      <c r="B987" s="422" t="s">
        <v>1065</v>
      </c>
      <c r="C987" s="311"/>
      <c r="D987" s="311"/>
      <c r="E987" s="419">
        <f t="shared" si="47"/>
        <v>0</v>
      </c>
      <c r="F987" s="420" t="str">
        <f t="shared" si="48"/>
        <v>否</v>
      </c>
      <c r="G987" s="288" t="str">
        <f t="shared" si="49"/>
        <v>项</v>
      </c>
    </row>
    <row r="988" ht="18.75" spans="1:7">
      <c r="A988" s="316">
        <v>2140399</v>
      </c>
      <c r="B988" s="422" t="s">
        <v>1066</v>
      </c>
      <c r="C988" s="311"/>
      <c r="D988" s="311"/>
      <c r="E988" s="419">
        <f t="shared" si="47"/>
        <v>0</v>
      </c>
      <c r="F988" s="420" t="str">
        <f t="shared" si="48"/>
        <v>否</v>
      </c>
      <c r="G988" s="288" t="str">
        <f t="shared" si="49"/>
        <v>项</v>
      </c>
    </row>
    <row r="989" ht="18.75" spans="1:7">
      <c r="A989" s="316">
        <v>21405</v>
      </c>
      <c r="B989" s="421" t="s">
        <v>1067</v>
      </c>
      <c r="C989" s="305">
        <f>SUM(C990:C995)</f>
        <v>0</v>
      </c>
      <c r="D989" s="305">
        <f>SUM(D990:D995)</f>
        <v>0</v>
      </c>
      <c r="E989" s="419">
        <f t="shared" si="47"/>
        <v>0</v>
      </c>
      <c r="F989" s="420" t="str">
        <f t="shared" si="48"/>
        <v>否</v>
      </c>
      <c r="G989" s="288" t="str">
        <f t="shared" si="49"/>
        <v>款</v>
      </c>
    </row>
    <row r="990" ht="18.75" spans="1:7">
      <c r="A990" s="316">
        <v>2140501</v>
      </c>
      <c r="B990" s="422" t="s">
        <v>139</v>
      </c>
      <c r="C990" s="311"/>
      <c r="D990" s="311"/>
      <c r="E990" s="419">
        <f t="shared" si="47"/>
        <v>0</v>
      </c>
      <c r="F990" s="420" t="str">
        <f t="shared" si="48"/>
        <v>否</v>
      </c>
      <c r="G990" s="288" t="str">
        <f t="shared" si="49"/>
        <v>项</v>
      </c>
    </row>
    <row r="991" ht="18.75" spans="1:7">
      <c r="A991" s="316">
        <v>2140502</v>
      </c>
      <c r="B991" s="422" t="s">
        <v>141</v>
      </c>
      <c r="C991" s="311"/>
      <c r="D991" s="311"/>
      <c r="E991" s="419">
        <f t="shared" si="47"/>
        <v>0</v>
      </c>
      <c r="F991" s="420" t="str">
        <f t="shared" si="48"/>
        <v>否</v>
      </c>
      <c r="G991" s="288" t="str">
        <f t="shared" si="49"/>
        <v>项</v>
      </c>
    </row>
    <row r="992" ht="18.75" spans="1:7">
      <c r="A992" s="316">
        <v>2140503</v>
      </c>
      <c r="B992" s="422" t="s">
        <v>143</v>
      </c>
      <c r="C992" s="311"/>
      <c r="D992" s="311"/>
      <c r="E992" s="419">
        <f t="shared" si="47"/>
        <v>0</v>
      </c>
      <c r="F992" s="420" t="str">
        <f t="shared" si="48"/>
        <v>否</v>
      </c>
      <c r="G992" s="288" t="str">
        <f t="shared" si="49"/>
        <v>项</v>
      </c>
    </row>
    <row r="993" ht="18.75" spans="1:7">
      <c r="A993" s="316">
        <v>2140504</v>
      </c>
      <c r="B993" s="422" t="s">
        <v>1058</v>
      </c>
      <c r="C993" s="311"/>
      <c r="D993" s="311"/>
      <c r="E993" s="419">
        <f t="shared" si="47"/>
        <v>0</v>
      </c>
      <c r="F993" s="420" t="str">
        <f t="shared" si="48"/>
        <v>否</v>
      </c>
      <c r="G993" s="288" t="str">
        <f t="shared" si="49"/>
        <v>项</v>
      </c>
    </row>
    <row r="994" ht="18.75" spans="1:7">
      <c r="A994" s="316">
        <v>2140505</v>
      </c>
      <c r="B994" s="422" t="s">
        <v>1068</v>
      </c>
      <c r="C994" s="311"/>
      <c r="D994" s="311"/>
      <c r="E994" s="419">
        <f t="shared" si="47"/>
        <v>0</v>
      </c>
      <c r="F994" s="420" t="str">
        <f t="shared" si="48"/>
        <v>否</v>
      </c>
      <c r="G994" s="288" t="str">
        <f t="shared" si="49"/>
        <v>项</v>
      </c>
    </row>
    <row r="995" ht="18.75" spans="1:7">
      <c r="A995" s="316">
        <v>2140599</v>
      </c>
      <c r="B995" s="422" t="s">
        <v>1069</v>
      </c>
      <c r="C995" s="311"/>
      <c r="D995" s="311"/>
      <c r="E995" s="419">
        <f t="shared" si="47"/>
        <v>0</v>
      </c>
      <c r="F995" s="420" t="str">
        <f t="shared" si="48"/>
        <v>否</v>
      </c>
      <c r="G995" s="288" t="str">
        <f t="shared" si="49"/>
        <v>项</v>
      </c>
    </row>
    <row r="996" ht="18.75" spans="1:7">
      <c r="A996" s="316">
        <v>21499</v>
      </c>
      <c r="B996" s="421" t="s">
        <v>1070</v>
      </c>
      <c r="C996" s="305">
        <f>SUM(C997:C998)</f>
        <v>0</v>
      </c>
      <c r="D996" s="305">
        <f>SUM(D997:D998)</f>
        <v>0</v>
      </c>
      <c r="E996" s="419">
        <f t="shared" si="47"/>
        <v>0</v>
      </c>
      <c r="F996" s="420" t="str">
        <f t="shared" si="48"/>
        <v>否</v>
      </c>
      <c r="G996" s="288" t="str">
        <f t="shared" si="49"/>
        <v>款</v>
      </c>
    </row>
    <row r="997" ht="18.75" spans="1:7">
      <c r="A997" s="316">
        <v>2149901</v>
      </c>
      <c r="B997" s="422" t="s">
        <v>1071</v>
      </c>
      <c r="C997" s="311"/>
      <c r="D997" s="311"/>
      <c r="E997" s="419">
        <f t="shared" si="47"/>
        <v>0</v>
      </c>
      <c r="F997" s="420" t="str">
        <f t="shared" si="48"/>
        <v>否</v>
      </c>
      <c r="G997" s="288" t="str">
        <f t="shared" si="49"/>
        <v>项</v>
      </c>
    </row>
    <row r="998" ht="18.75" spans="1:7">
      <c r="A998" s="316">
        <v>2149999</v>
      </c>
      <c r="B998" s="422" t="s">
        <v>1070</v>
      </c>
      <c r="C998" s="311"/>
      <c r="D998" s="311"/>
      <c r="E998" s="419">
        <f t="shared" si="47"/>
        <v>0</v>
      </c>
      <c r="F998" s="420" t="str">
        <f t="shared" si="48"/>
        <v>否</v>
      </c>
      <c r="G998" s="288" t="str">
        <f t="shared" si="49"/>
        <v>项</v>
      </c>
    </row>
    <row r="999" ht="18.75" spans="1:7">
      <c r="A999" s="317">
        <v>215</v>
      </c>
      <c r="B999" s="418" t="s">
        <v>96</v>
      </c>
      <c r="C999" s="300">
        <f>SUM(C1000,C1010,C1026,C1031,C1042,C1049,C1057)</f>
        <v>972</v>
      </c>
      <c r="D999" s="300">
        <f>SUM(D1000,D1010,D1026,D1031,D1042,D1049,D1057)</f>
        <v>90</v>
      </c>
      <c r="E999" s="419">
        <f t="shared" si="47"/>
        <v>-0.907</v>
      </c>
      <c r="F999" s="420" t="str">
        <f t="shared" si="48"/>
        <v>是</v>
      </c>
      <c r="G999" s="288" t="str">
        <f t="shared" si="49"/>
        <v>类</v>
      </c>
    </row>
    <row r="1000" ht="18.75" spans="1:7">
      <c r="A1000" s="316">
        <v>21501</v>
      </c>
      <c r="B1000" s="421" t="s">
        <v>1072</v>
      </c>
      <c r="C1000" s="305">
        <f>SUM(C1001:C1009)</f>
        <v>0</v>
      </c>
      <c r="D1000" s="305">
        <f>SUM(D1001:D1009)</f>
        <v>0</v>
      </c>
      <c r="E1000" s="419">
        <f t="shared" si="47"/>
        <v>0</v>
      </c>
      <c r="F1000" s="420" t="str">
        <f t="shared" si="48"/>
        <v>否</v>
      </c>
      <c r="G1000" s="288" t="str">
        <f t="shared" si="49"/>
        <v>款</v>
      </c>
    </row>
    <row r="1001" ht="18.75" spans="1:7">
      <c r="A1001" s="316">
        <v>2150101</v>
      </c>
      <c r="B1001" s="422" t="s">
        <v>139</v>
      </c>
      <c r="C1001" s="311"/>
      <c r="D1001" s="311"/>
      <c r="E1001" s="419">
        <f t="shared" si="47"/>
        <v>0</v>
      </c>
      <c r="F1001" s="420" t="str">
        <f t="shared" si="48"/>
        <v>否</v>
      </c>
      <c r="G1001" s="288" t="str">
        <f t="shared" si="49"/>
        <v>项</v>
      </c>
    </row>
    <row r="1002" ht="18.75" spans="1:7">
      <c r="A1002" s="316">
        <v>2150102</v>
      </c>
      <c r="B1002" s="422" t="s">
        <v>141</v>
      </c>
      <c r="C1002" s="311"/>
      <c r="D1002" s="311"/>
      <c r="E1002" s="419">
        <f t="shared" si="47"/>
        <v>0</v>
      </c>
      <c r="F1002" s="420" t="str">
        <f t="shared" si="48"/>
        <v>否</v>
      </c>
      <c r="G1002" s="288" t="str">
        <f t="shared" si="49"/>
        <v>项</v>
      </c>
    </row>
    <row r="1003" ht="18.75" spans="1:7">
      <c r="A1003" s="316">
        <v>2150103</v>
      </c>
      <c r="B1003" s="422" t="s">
        <v>143</v>
      </c>
      <c r="C1003" s="311"/>
      <c r="D1003" s="311"/>
      <c r="E1003" s="419">
        <f t="shared" si="47"/>
        <v>0</v>
      </c>
      <c r="F1003" s="420" t="str">
        <f t="shared" si="48"/>
        <v>否</v>
      </c>
      <c r="G1003" s="288" t="str">
        <f t="shared" si="49"/>
        <v>项</v>
      </c>
    </row>
    <row r="1004" ht="18.75" spans="1:7">
      <c r="A1004" s="316">
        <v>2150104</v>
      </c>
      <c r="B1004" s="422" t="s">
        <v>1073</v>
      </c>
      <c r="C1004" s="311"/>
      <c r="D1004" s="311"/>
      <c r="E1004" s="419">
        <f t="shared" si="47"/>
        <v>0</v>
      </c>
      <c r="F1004" s="420" t="str">
        <f t="shared" si="48"/>
        <v>否</v>
      </c>
      <c r="G1004" s="288" t="str">
        <f t="shared" si="49"/>
        <v>项</v>
      </c>
    </row>
    <row r="1005" ht="18.75" spans="1:7">
      <c r="A1005" s="316">
        <v>2150105</v>
      </c>
      <c r="B1005" s="422" t="s">
        <v>1074</v>
      </c>
      <c r="C1005" s="311"/>
      <c r="D1005" s="311"/>
      <c r="E1005" s="419">
        <f t="shared" si="47"/>
        <v>0</v>
      </c>
      <c r="F1005" s="420" t="str">
        <f t="shared" si="48"/>
        <v>否</v>
      </c>
      <c r="G1005" s="288" t="str">
        <f t="shared" si="49"/>
        <v>项</v>
      </c>
    </row>
    <row r="1006" ht="18.75" spans="1:7">
      <c r="A1006" s="316">
        <v>2150106</v>
      </c>
      <c r="B1006" s="422" t="s">
        <v>1075</v>
      </c>
      <c r="C1006" s="311"/>
      <c r="D1006" s="311"/>
      <c r="E1006" s="419">
        <f t="shared" si="47"/>
        <v>0</v>
      </c>
      <c r="F1006" s="420" t="str">
        <f t="shared" si="48"/>
        <v>否</v>
      </c>
      <c r="G1006" s="288" t="str">
        <f t="shared" si="49"/>
        <v>项</v>
      </c>
    </row>
    <row r="1007" ht="18.75" spans="1:7">
      <c r="A1007" s="316">
        <v>2150107</v>
      </c>
      <c r="B1007" s="422" t="s">
        <v>1076</v>
      </c>
      <c r="C1007" s="311"/>
      <c r="D1007" s="311"/>
      <c r="E1007" s="419">
        <f t="shared" si="47"/>
        <v>0</v>
      </c>
      <c r="F1007" s="420" t="str">
        <f t="shared" si="48"/>
        <v>否</v>
      </c>
      <c r="G1007" s="288" t="str">
        <f t="shared" si="49"/>
        <v>项</v>
      </c>
    </row>
    <row r="1008" ht="18.75" spans="1:7">
      <c r="A1008" s="316">
        <v>2150108</v>
      </c>
      <c r="B1008" s="422" t="s">
        <v>1077</v>
      </c>
      <c r="C1008" s="311"/>
      <c r="D1008" s="311"/>
      <c r="E1008" s="419">
        <f t="shared" si="47"/>
        <v>0</v>
      </c>
      <c r="F1008" s="420" t="str">
        <f t="shared" si="48"/>
        <v>否</v>
      </c>
      <c r="G1008" s="288" t="str">
        <f t="shared" si="49"/>
        <v>项</v>
      </c>
    </row>
    <row r="1009" ht="18.75" spans="1:7">
      <c r="A1009" s="316">
        <v>2150199</v>
      </c>
      <c r="B1009" s="422" t="s">
        <v>1078</v>
      </c>
      <c r="C1009" s="311"/>
      <c r="D1009" s="311"/>
      <c r="E1009" s="419">
        <f t="shared" si="47"/>
        <v>0</v>
      </c>
      <c r="F1009" s="420" t="str">
        <f t="shared" si="48"/>
        <v>否</v>
      </c>
      <c r="G1009" s="288" t="str">
        <f t="shared" si="49"/>
        <v>项</v>
      </c>
    </row>
    <row r="1010" ht="18.75" spans="1:7">
      <c r="A1010" s="316">
        <v>21502</v>
      </c>
      <c r="B1010" s="421" t="s">
        <v>1079</v>
      </c>
      <c r="C1010" s="305">
        <f>SUM(C1011:C1025)</f>
        <v>0</v>
      </c>
      <c r="D1010" s="305">
        <f>SUM(D1011:D1025)</f>
        <v>0</v>
      </c>
      <c r="E1010" s="419">
        <f t="shared" si="47"/>
        <v>0</v>
      </c>
      <c r="F1010" s="420" t="str">
        <f t="shared" si="48"/>
        <v>否</v>
      </c>
      <c r="G1010" s="288" t="str">
        <f t="shared" si="49"/>
        <v>款</v>
      </c>
    </row>
    <row r="1011" ht="18.75" spans="1:7">
      <c r="A1011" s="316">
        <v>2150201</v>
      </c>
      <c r="B1011" s="422" t="s">
        <v>139</v>
      </c>
      <c r="C1011" s="311"/>
      <c r="D1011" s="311"/>
      <c r="E1011" s="419">
        <f t="shared" si="47"/>
        <v>0</v>
      </c>
      <c r="F1011" s="420" t="str">
        <f t="shared" si="48"/>
        <v>否</v>
      </c>
      <c r="G1011" s="288" t="str">
        <f t="shared" si="49"/>
        <v>项</v>
      </c>
    </row>
    <row r="1012" ht="18.75" spans="1:7">
      <c r="A1012" s="316">
        <v>2150202</v>
      </c>
      <c r="B1012" s="422" t="s">
        <v>141</v>
      </c>
      <c r="C1012" s="311"/>
      <c r="D1012" s="311"/>
      <c r="E1012" s="419">
        <f t="shared" si="47"/>
        <v>0</v>
      </c>
      <c r="F1012" s="420" t="str">
        <f t="shared" si="48"/>
        <v>否</v>
      </c>
      <c r="G1012" s="288" t="str">
        <f t="shared" si="49"/>
        <v>项</v>
      </c>
    </row>
    <row r="1013" ht="18.75" spans="1:7">
      <c r="A1013" s="316">
        <v>2150203</v>
      </c>
      <c r="B1013" s="422" t="s">
        <v>143</v>
      </c>
      <c r="C1013" s="311"/>
      <c r="D1013" s="311"/>
      <c r="E1013" s="419">
        <f t="shared" si="47"/>
        <v>0</v>
      </c>
      <c r="F1013" s="420" t="str">
        <f t="shared" si="48"/>
        <v>否</v>
      </c>
      <c r="G1013" s="288" t="str">
        <f t="shared" si="49"/>
        <v>项</v>
      </c>
    </row>
    <row r="1014" ht="18.75" spans="1:7">
      <c r="A1014" s="316">
        <v>2150204</v>
      </c>
      <c r="B1014" s="422" t="s">
        <v>1080</v>
      </c>
      <c r="C1014" s="311"/>
      <c r="D1014" s="311"/>
      <c r="E1014" s="419">
        <f t="shared" si="47"/>
        <v>0</v>
      </c>
      <c r="F1014" s="420" t="str">
        <f t="shared" si="48"/>
        <v>否</v>
      </c>
      <c r="G1014" s="288" t="str">
        <f t="shared" si="49"/>
        <v>项</v>
      </c>
    </row>
    <row r="1015" ht="18.75" spans="1:7">
      <c r="A1015" s="316">
        <v>2150205</v>
      </c>
      <c r="B1015" s="422" t="s">
        <v>1081</v>
      </c>
      <c r="C1015" s="311"/>
      <c r="D1015" s="311"/>
      <c r="E1015" s="419">
        <f t="shared" si="47"/>
        <v>0</v>
      </c>
      <c r="F1015" s="420" t="str">
        <f t="shared" si="48"/>
        <v>否</v>
      </c>
      <c r="G1015" s="288" t="str">
        <f t="shared" si="49"/>
        <v>项</v>
      </c>
    </row>
    <row r="1016" ht="18.75" spans="1:7">
      <c r="A1016" s="316">
        <v>2150206</v>
      </c>
      <c r="B1016" s="422" t="s">
        <v>1082</v>
      </c>
      <c r="C1016" s="311"/>
      <c r="D1016" s="311"/>
      <c r="E1016" s="419">
        <f t="shared" si="47"/>
        <v>0</v>
      </c>
      <c r="F1016" s="420" t="str">
        <f t="shared" si="48"/>
        <v>否</v>
      </c>
      <c r="G1016" s="288" t="str">
        <f t="shared" si="49"/>
        <v>项</v>
      </c>
    </row>
    <row r="1017" ht="18.75" spans="1:7">
      <c r="A1017" s="316">
        <v>2150207</v>
      </c>
      <c r="B1017" s="422" t="s">
        <v>1083</v>
      </c>
      <c r="C1017" s="311"/>
      <c r="D1017" s="311"/>
      <c r="E1017" s="419">
        <f t="shared" si="47"/>
        <v>0</v>
      </c>
      <c r="F1017" s="420" t="str">
        <f t="shared" si="48"/>
        <v>否</v>
      </c>
      <c r="G1017" s="288" t="str">
        <f t="shared" si="49"/>
        <v>项</v>
      </c>
    </row>
    <row r="1018" ht="18.75" spans="1:7">
      <c r="A1018" s="316">
        <v>2150208</v>
      </c>
      <c r="B1018" s="422" t="s">
        <v>1084</v>
      </c>
      <c r="C1018" s="311"/>
      <c r="D1018" s="311"/>
      <c r="E1018" s="419">
        <f t="shared" si="47"/>
        <v>0</v>
      </c>
      <c r="F1018" s="420" t="str">
        <f t="shared" si="48"/>
        <v>否</v>
      </c>
      <c r="G1018" s="288" t="str">
        <f t="shared" si="49"/>
        <v>项</v>
      </c>
    </row>
    <row r="1019" ht="18.75" spans="1:7">
      <c r="A1019" s="316">
        <v>2150209</v>
      </c>
      <c r="B1019" s="422" t="s">
        <v>1085</v>
      </c>
      <c r="C1019" s="311"/>
      <c r="D1019" s="311"/>
      <c r="E1019" s="419">
        <f t="shared" si="47"/>
        <v>0</v>
      </c>
      <c r="F1019" s="420" t="str">
        <f t="shared" si="48"/>
        <v>否</v>
      </c>
      <c r="G1019" s="288" t="str">
        <f t="shared" si="49"/>
        <v>项</v>
      </c>
    </row>
    <row r="1020" ht="18.75" spans="1:7">
      <c r="A1020" s="316">
        <v>2150210</v>
      </c>
      <c r="B1020" s="422" t="s">
        <v>1086</v>
      </c>
      <c r="C1020" s="311"/>
      <c r="D1020" s="311"/>
      <c r="E1020" s="419">
        <f t="shared" si="47"/>
        <v>0</v>
      </c>
      <c r="F1020" s="420" t="str">
        <f t="shared" si="48"/>
        <v>否</v>
      </c>
      <c r="G1020" s="288" t="str">
        <f t="shared" si="49"/>
        <v>项</v>
      </c>
    </row>
    <row r="1021" ht="18.75" spans="1:7">
      <c r="A1021" s="316">
        <v>2150212</v>
      </c>
      <c r="B1021" s="422" t="s">
        <v>1087</v>
      </c>
      <c r="C1021" s="311"/>
      <c r="D1021" s="311"/>
      <c r="E1021" s="419">
        <f t="shared" si="47"/>
        <v>0</v>
      </c>
      <c r="F1021" s="420" t="str">
        <f t="shared" si="48"/>
        <v>否</v>
      </c>
      <c r="G1021" s="288" t="str">
        <f t="shared" si="49"/>
        <v>项</v>
      </c>
    </row>
    <row r="1022" ht="18.75" spans="1:7">
      <c r="A1022" s="316">
        <v>2150213</v>
      </c>
      <c r="B1022" s="422" t="s">
        <v>1088</v>
      </c>
      <c r="C1022" s="311"/>
      <c r="D1022" s="311"/>
      <c r="E1022" s="419">
        <f t="shared" si="47"/>
        <v>0</v>
      </c>
      <c r="F1022" s="420" t="str">
        <f t="shared" si="48"/>
        <v>否</v>
      </c>
      <c r="G1022" s="288" t="str">
        <f t="shared" si="49"/>
        <v>项</v>
      </c>
    </row>
    <row r="1023" ht="18.75" spans="1:7">
      <c r="A1023" s="316">
        <v>2150214</v>
      </c>
      <c r="B1023" s="422" t="s">
        <v>1089</v>
      </c>
      <c r="C1023" s="311"/>
      <c r="D1023" s="311"/>
      <c r="E1023" s="419">
        <f t="shared" si="47"/>
        <v>0</v>
      </c>
      <c r="F1023" s="420" t="str">
        <f t="shared" si="48"/>
        <v>否</v>
      </c>
      <c r="G1023" s="288" t="str">
        <f t="shared" si="49"/>
        <v>项</v>
      </c>
    </row>
    <row r="1024" ht="18.75" spans="1:7">
      <c r="A1024" s="316">
        <v>2150215</v>
      </c>
      <c r="B1024" s="422" t="s">
        <v>1090</v>
      </c>
      <c r="C1024" s="311"/>
      <c r="D1024" s="311"/>
      <c r="E1024" s="419">
        <f t="shared" si="47"/>
        <v>0</v>
      </c>
      <c r="F1024" s="420" t="str">
        <f t="shared" si="48"/>
        <v>否</v>
      </c>
      <c r="G1024" s="288" t="str">
        <f t="shared" si="49"/>
        <v>项</v>
      </c>
    </row>
    <row r="1025" ht="18.75" spans="1:7">
      <c r="A1025" s="316">
        <v>2150299</v>
      </c>
      <c r="B1025" s="422" t="s">
        <v>1091</v>
      </c>
      <c r="C1025" s="311"/>
      <c r="D1025" s="311"/>
      <c r="E1025" s="419">
        <f t="shared" si="47"/>
        <v>0</v>
      </c>
      <c r="F1025" s="420" t="str">
        <f t="shared" si="48"/>
        <v>否</v>
      </c>
      <c r="G1025" s="288" t="str">
        <f t="shared" si="49"/>
        <v>项</v>
      </c>
    </row>
    <row r="1026" ht="18.75" spans="1:7">
      <c r="A1026" s="316">
        <v>21503</v>
      </c>
      <c r="B1026" s="421" t="s">
        <v>1092</v>
      </c>
      <c r="C1026" s="305">
        <f>SUM(C1027:C1030)</f>
        <v>0</v>
      </c>
      <c r="D1026" s="305">
        <f>SUM(D1027:D1030)</f>
        <v>0</v>
      </c>
      <c r="E1026" s="419">
        <f t="shared" si="47"/>
        <v>0</v>
      </c>
      <c r="F1026" s="420" t="str">
        <f t="shared" si="48"/>
        <v>否</v>
      </c>
      <c r="G1026" s="288" t="str">
        <f t="shared" si="49"/>
        <v>款</v>
      </c>
    </row>
    <row r="1027" ht="18.75" spans="1:7">
      <c r="A1027" s="316">
        <v>2150301</v>
      </c>
      <c r="B1027" s="422" t="s">
        <v>139</v>
      </c>
      <c r="C1027" s="311"/>
      <c r="D1027" s="311"/>
      <c r="E1027" s="419">
        <f t="shared" si="47"/>
        <v>0</v>
      </c>
      <c r="F1027" s="420" t="str">
        <f t="shared" si="48"/>
        <v>否</v>
      </c>
      <c r="G1027" s="288" t="str">
        <f t="shared" si="49"/>
        <v>项</v>
      </c>
    </row>
    <row r="1028" ht="18.75" spans="1:7">
      <c r="A1028" s="316">
        <v>2150302</v>
      </c>
      <c r="B1028" s="422" t="s">
        <v>141</v>
      </c>
      <c r="C1028" s="311"/>
      <c r="D1028" s="311"/>
      <c r="E1028" s="419">
        <f t="shared" ref="E1028:E1091" si="50">IF(C1028&lt;0,"",IFERROR(D1028/C1028-1,0))</f>
        <v>0</v>
      </c>
      <c r="F1028" s="420" t="str">
        <f t="shared" ref="F1028:F1091" si="51">IF(LEN(A1028)=3,"是",IF(B1028&lt;&gt;"",IF(SUM(C1028:D1028)&lt;&gt;0,"是","否"),"是"))</f>
        <v>否</v>
      </c>
      <c r="G1028" s="288" t="str">
        <f t="shared" ref="G1028:G1091" si="52">IF(LEN(A1028)=3,"类",IF(LEN(A1028)=5,"款","项"))</f>
        <v>项</v>
      </c>
    </row>
    <row r="1029" ht="18.75" spans="1:7">
      <c r="A1029" s="316">
        <v>2150303</v>
      </c>
      <c r="B1029" s="422" t="s">
        <v>143</v>
      </c>
      <c r="C1029" s="311"/>
      <c r="D1029" s="311"/>
      <c r="E1029" s="419">
        <f t="shared" si="50"/>
        <v>0</v>
      </c>
      <c r="F1029" s="420" t="str">
        <f t="shared" si="51"/>
        <v>否</v>
      </c>
      <c r="G1029" s="288" t="str">
        <f t="shared" si="52"/>
        <v>项</v>
      </c>
    </row>
    <row r="1030" ht="18.75" spans="1:7">
      <c r="A1030" s="316">
        <v>2150399</v>
      </c>
      <c r="B1030" s="422" t="s">
        <v>1093</v>
      </c>
      <c r="C1030" s="311"/>
      <c r="D1030" s="311"/>
      <c r="E1030" s="419">
        <f t="shared" si="50"/>
        <v>0</v>
      </c>
      <c r="F1030" s="420" t="str">
        <f t="shared" si="51"/>
        <v>否</v>
      </c>
      <c r="G1030" s="288" t="str">
        <f t="shared" si="52"/>
        <v>项</v>
      </c>
    </row>
    <row r="1031" ht="18.75" spans="1:7">
      <c r="A1031" s="316">
        <v>21505</v>
      </c>
      <c r="B1031" s="434" t="s">
        <v>1094</v>
      </c>
      <c r="C1031" s="305">
        <f>SUM(C1032:C1041)</f>
        <v>0</v>
      </c>
      <c r="D1031" s="305">
        <f>SUM(D1032:D1041)</f>
        <v>0</v>
      </c>
      <c r="E1031" s="419">
        <f t="shared" si="50"/>
        <v>0</v>
      </c>
      <c r="F1031" s="420" t="str">
        <f t="shared" si="51"/>
        <v>否</v>
      </c>
      <c r="G1031" s="288" t="str">
        <f t="shared" si="52"/>
        <v>款</v>
      </c>
    </row>
    <row r="1032" ht="18.75" spans="1:7">
      <c r="A1032" s="316">
        <v>2150501</v>
      </c>
      <c r="B1032" s="422" t="s">
        <v>139</v>
      </c>
      <c r="C1032" s="311"/>
      <c r="D1032" s="311"/>
      <c r="E1032" s="419">
        <f t="shared" si="50"/>
        <v>0</v>
      </c>
      <c r="F1032" s="420" t="str">
        <f t="shared" si="51"/>
        <v>否</v>
      </c>
      <c r="G1032" s="288" t="str">
        <f t="shared" si="52"/>
        <v>项</v>
      </c>
    </row>
    <row r="1033" ht="18.75" spans="1:7">
      <c r="A1033" s="316">
        <v>2150502</v>
      </c>
      <c r="B1033" s="422" t="s">
        <v>141</v>
      </c>
      <c r="C1033" s="311"/>
      <c r="D1033" s="311"/>
      <c r="E1033" s="419">
        <f t="shared" si="50"/>
        <v>0</v>
      </c>
      <c r="F1033" s="420" t="str">
        <f t="shared" si="51"/>
        <v>否</v>
      </c>
      <c r="G1033" s="288" t="str">
        <f t="shared" si="52"/>
        <v>项</v>
      </c>
    </row>
    <row r="1034" ht="18.75" spans="1:7">
      <c r="A1034" s="316">
        <v>2150503</v>
      </c>
      <c r="B1034" s="422" t="s">
        <v>143</v>
      </c>
      <c r="C1034" s="311"/>
      <c r="D1034" s="311"/>
      <c r="E1034" s="419">
        <f t="shared" si="50"/>
        <v>0</v>
      </c>
      <c r="F1034" s="420" t="str">
        <f t="shared" si="51"/>
        <v>否</v>
      </c>
      <c r="G1034" s="288" t="str">
        <f t="shared" si="52"/>
        <v>项</v>
      </c>
    </row>
    <row r="1035" ht="18.75" spans="1:7">
      <c r="A1035" s="316">
        <v>2150505</v>
      </c>
      <c r="B1035" s="422" t="s">
        <v>1095</v>
      </c>
      <c r="C1035" s="311"/>
      <c r="D1035" s="311"/>
      <c r="E1035" s="419">
        <f t="shared" si="50"/>
        <v>0</v>
      </c>
      <c r="F1035" s="420" t="str">
        <f t="shared" si="51"/>
        <v>否</v>
      </c>
      <c r="G1035" s="288" t="str">
        <f t="shared" si="52"/>
        <v>项</v>
      </c>
    </row>
    <row r="1036" ht="18.75" spans="1:7">
      <c r="A1036" s="316">
        <v>2150507</v>
      </c>
      <c r="B1036" s="422" t="s">
        <v>1096</v>
      </c>
      <c r="C1036" s="311"/>
      <c r="D1036" s="311"/>
      <c r="E1036" s="419">
        <f t="shared" si="50"/>
        <v>0</v>
      </c>
      <c r="F1036" s="420" t="str">
        <f t="shared" si="51"/>
        <v>否</v>
      </c>
      <c r="G1036" s="288" t="str">
        <f t="shared" si="52"/>
        <v>项</v>
      </c>
    </row>
    <row r="1037" ht="18.75" spans="1:7">
      <c r="A1037" s="316">
        <v>2150508</v>
      </c>
      <c r="B1037" s="422" t="s">
        <v>1097</v>
      </c>
      <c r="C1037" s="311"/>
      <c r="D1037" s="311"/>
      <c r="E1037" s="419">
        <f t="shared" si="50"/>
        <v>0</v>
      </c>
      <c r="F1037" s="420" t="str">
        <f t="shared" si="51"/>
        <v>否</v>
      </c>
      <c r="G1037" s="288" t="str">
        <f t="shared" si="52"/>
        <v>项</v>
      </c>
    </row>
    <row r="1038" ht="18.75" spans="1:7">
      <c r="A1038" s="423">
        <v>2150516</v>
      </c>
      <c r="B1038" s="428" t="s">
        <v>1098</v>
      </c>
      <c r="C1038" s="311"/>
      <c r="D1038" s="311"/>
      <c r="E1038" s="419">
        <f t="shared" si="50"/>
        <v>0</v>
      </c>
      <c r="F1038" s="420" t="str">
        <f t="shared" si="51"/>
        <v>否</v>
      </c>
      <c r="G1038" s="288" t="str">
        <f t="shared" si="52"/>
        <v>项</v>
      </c>
    </row>
    <row r="1039" ht="18.75" spans="1:7">
      <c r="A1039" s="423">
        <v>2150517</v>
      </c>
      <c r="B1039" s="428" t="s">
        <v>1099</v>
      </c>
      <c r="C1039" s="311"/>
      <c r="D1039" s="311"/>
      <c r="E1039" s="419">
        <f t="shared" si="50"/>
        <v>0</v>
      </c>
      <c r="F1039" s="420" t="str">
        <f t="shared" si="51"/>
        <v>否</v>
      </c>
      <c r="G1039" s="288" t="str">
        <f t="shared" si="52"/>
        <v>项</v>
      </c>
    </row>
    <row r="1040" ht="18.75" spans="1:7">
      <c r="A1040" s="423">
        <v>2150550</v>
      </c>
      <c r="B1040" s="428" t="s">
        <v>157</v>
      </c>
      <c r="C1040" s="311"/>
      <c r="D1040" s="311"/>
      <c r="E1040" s="419">
        <f t="shared" si="50"/>
        <v>0</v>
      </c>
      <c r="F1040" s="420" t="str">
        <f t="shared" si="51"/>
        <v>否</v>
      </c>
      <c r="G1040" s="288" t="str">
        <f t="shared" si="52"/>
        <v>项</v>
      </c>
    </row>
    <row r="1041" ht="18.75" spans="1:7">
      <c r="A1041" s="316">
        <v>2150599</v>
      </c>
      <c r="B1041" s="424" t="s">
        <v>1100</v>
      </c>
      <c r="C1041" s="311"/>
      <c r="D1041" s="311"/>
      <c r="E1041" s="419">
        <f t="shared" si="50"/>
        <v>0</v>
      </c>
      <c r="F1041" s="420" t="str">
        <f t="shared" si="51"/>
        <v>否</v>
      </c>
      <c r="G1041" s="288" t="str">
        <f t="shared" si="52"/>
        <v>项</v>
      </c>
    </row>
    <row r="1042" ht="18.75" spans="1:7">
      <c r="A1042" s="316">
        <v>21507</v>
      </c>
      <c r="B1042" s="421" t="s">
        <v>1101</v>
      </c>
      <c r="C1042" s="305">
        <f>SUM(C1043:C1048)</f>
        <v>0</v>
      </c>
      <c r="D1042" s="305">
        <f>SUM(D1043:D1048)</f>
        <v>0</v>
      </c>
      <c r="E1042" s="419">
        <f t="shared" si="50"/>
        <v>0</v>
      </c>
      <c r="F1042" s="420" t="str">
        <f t="shared" si="51"/>
        <v>否</v>
      </c>
      <c r="G1042" s="288" t="str">
        <f t="shared" si="52"/>
        <v>款</v>
      </c>
    </row>
    <row r="1043" ht="18.75" spans="1:7">
      <c r="A1043" s="316">
        <v>2150701</v>
      </c>
      <c r="B1043" s="422" t="s">
        <v>139</v>
      </c>
      <c r="C1043" s="311"/>
      <c r="D1043" s="311"/>
      <c r="E1043" s="419">
        <f t="shared" si="50"/>
        <v>0</v>
      </c>
      <c r="F1043" s="420" t="str">
        <f t="shared" si="51"/>
        <v>否</v>
      </c>
      <c r="G1043" s="288" t="str">
        <f t="shared" si="52"/>
        <v>项</v>
      </c>
    </row>
    <row r="1044" ht="18.75" spans="1:7">
      <c r="A1044" s="316">
        <v>2150702</v>
      </c>
      <c r="B1044" s="422" t="s">
        <v>141</v>
      </c>
      <c r="C1044" s="311"/>
      <c r="D1044" s="311"/>
      <c r="E1044" s="419">
        <f t="shared" si="50"/>
        <v>0</v>
      </c>
      <c r="F1044" s="420" t="str">
        <f t="shared" si="51"/>
        <v>否</v>
      </c>
      <c r="G1044" s="288" t="str">
        <f t="shared" si="52"/>
        <v>项</v>
      </c>
    </row>
    <row r="1045" ht="18.75" spans="1:7">
      <c r="A1045" s="316">
        <v>2150703</v>
      </c>
      <c r="B1045" s="422" t="s">
        <v>143</v>
      </c>
      <c r="C1045" s="311"/>
      <c r="D1045" s="311"/>
      <c r="E1045" s="419">
        <f t="shared" si="50"/>
        <v>0</v>
      </c>
      <c r="F1045" s="420" t="str">
        <f t="shared" si="51"/>
        <v>否</v>
      </c>
      <c r="G1045" s="288" t="str">
        <f t="shared" si="52"/>
        <v>项</v>
      </c>
    </row>
    <row r="1046" ht="18.75" spans="1:7">
      <c r="A1046" s="316">
        <v>2150704</v>
      </c>
      <c r="B1046" s="422" t="s">
        <v>1102</v>
      </c>
      <c r="C1046" s="311"/>
      <c r="D1046" s="311"/>
      <c r="E1046" s="419">
        <f t="shared" si="50"/>
        <v>0</v>
      </c>
      <c r="F1046" s="420" t="str">
        <f t="shared" si="51"/>
        <v>否</v>
      </c>
      <c r="G1046" s="288" t="str">
        <f t="shared" si="52"/>
        <v>项</v>
      </c>
    </row>
    <row r="1047" ht="18.75" spans="1:7">
      <c r="A1047" s="316">
        <v>2150705</v>
      </c>
      <c r="B1047" s="422" t="s">
        <v>1103</v>
      </c>
      <c r="C1047" s="311"/>
      <c r="D1047" s="311"/>
      <c r="E1047" s="419">
        <f t="shared" si="50"/>
        <v>0</v>
      </c>
      <c r="F1047" s="420" t="str">
        <f t="shared" si="51"/>
        <v>否</v>
      </c>
      <c r="G1047" s="288" t="str">
        <f t="shared" si="52"/>
        <v>项</v>
      </c>
    </row>
    <row r="1048" ht="18.75" spans="1:7">
      <c r="A1048" s="316">
        <v>2150799</v>
      </c>
      <c r="B1048" s="422" t="s">
        <v>1104</v>
      </c>
      <c r="C1048" s="311"/>
      <c r="D1048" s="311"/>
      <c r="E1048" s="419">
        <f t="shared" si="50"/>
        <v>0</v>
      </c>
      <c r="F1048" s="420" t="str">
        <f t="shared" si="51"/>
        <v>否</v>
      </c>
      <c r="G1048" s="288" t="str">
        <f t="shared" si="52"/>
        <v>项</v>
      </c>
    </row>
    <row r="1049" ht="18.75" spans="1:7">
      <c r="A1049" s="316">
        <v>21508</v>
      </c>
      <c r="B1049" s="421" t="s">
        <v>1105</v>
      </c>
      <c r="C1049" s="305">
        <f>SUM(C1050:C1056)</f>
        <v>897</v>
      </c>
      <c r="D1049" s="305">
        <f>SUM(D1050:D1056)</f>
        <v>90</v>
      </c>
      <c r="E1049" s="419">
        <f t="shared" si="50"/>
        <v>-0.9</v>
      </c>
      <c r="F1049" s="420" t="str">
        <f t="shared" si="51"/>
        <v>是</v>
      </c>
      <c r="G1049" s="288" t="str">
        <f t="shared" si="52"/>
        <v>款</v>
      </c>
    </row>
    <row r="1050" ht="18.75" spans="1:7">
      <c r="A1050" s="316">
        <v>2150801</v>
      </c>
      <c r="B1050" s="422" t="s">
        <v>139</v>
      </c>
      <c r="C1050" s="311"/>
      <c r="D1050" s="311"/>
      <c r="E1050" s="419">
        <f t="shared" si="50"/>
        <v>0</v>
      </c>
      <c r="F1050" s="420" t="str">
        <f t="shared" si="51"/>
        <v>否</v>
      </c>
      <c r="G1050" s="288" t="str">
        <f t="shared" si="52"/>
        <v>项</v>
      </c>
    </row>
    <row r="1051" ht="18.75" spans="1:7">
      <c r="A1051" s="316">
        <v>2150802</v>
      </c>
      <c r="B1051" s="422" t="s">
        <v>141</v>
      </c>
      <c r="C1051" s="311"/>
      <c r="D1051" s="311"/>
      <c r="E1051" s="419">
        <f t="shared" si="50"/>
        <v>0</v>
      </c>
      <c r="F1051" s="420" t="str">
        <f t="shared" si="51"/>
        <v>否</v>
      </c>
      <c r="G1051" s="288" t="str">
        <f t="shared" si="52"/>
        <v>项</v>
      </c>
    </row>
    <row r="1052" ht="18.75" spans="1:7">
      <c r="A1052" s="316">
        <v>2150803</v>
      </c>
      <c r="B1052" s="422" t="s">
        <v>143</v>
      </c>
      <c r="C1052" s="311"/>
      <c r="D1052" s="311"/>
      <c r="E1052" s="419">
        <f t="shared" si="50"/>
        <v>0</v>
      </c>
      <c r="F1052" s="420" t="str">
        <f t="shared" si="51"/>
        <v>否</v>
      </c>
      <c r="G1052" s="288" t="str">
        <f t="shared" si="52"/>
        <v>项</v>
      </c>
    </row>
    <row r="1053" ht="18.75" spans="1:7">
      <c r="A1053" s="316">
        <v>2150804</v>
      </c>
      <c r="B1053" s="422" t="s">
        <v>1106</v>
      </c>
      <c r="C1053" s="311"/>
      <c r="D1053" s="311"/>
      <c r="E1053" s="419">
        <f t="shared" si="50"/>
        <v>0</v>
      </c>
      <c r="F1053" s="420" t="str">
        <f t="shared" si="51"/>
        <v>否</v>
      </c>
      <c r="G1053" s="288" t="str">
        <f t="shared" si="52"/>
        <v>项</v>
      </c>
    </row>
    <row r="1054" ht="18.75" spans="1:7">
      <c r="A1054" s="316">
        <v>2150805</v>
      </c>
      <c r="B1054" s="422" t="s">
        <v>1107</v>
      </c>
      <c r="C1054" s="311">
        <v>782</v>
      </c>
      <c r="D1054" s="311">
        <v>90</v>
      </c>
      <c r="E1054" s="419">
        <f t="shared" si="50"/>
        <v>-0.885</v>
      </c>
      <c r="F1054" s="420" t="str">
        <f t="shared" si="51"/>
        <v>是</v>
      </c>
      <c r="G1054" s="288" t="str">
        <f t="shared" si="52"/>
        <v>项</v>
      </c>
    </row>
    <row r="1055" ht="18.75" spans="1:7">
      <c r="A1055" s="423">
        <v>2150806</v>
      </c>
      <c r="B1055" s="428" t="s">
        <v>1108</v>
      </c>
      <c r="C1055" s="311"/>
      <c r="D1055" s="311"/>
      <c r="E1055" s="419">
        <f t="shared" si="50"/>
        <v>0</v>
      </c>
      <c r="F1055" s="420" t="str">
        <f t="shared" si="51"/>
        <v>否</v>
      </c>
      <c r="G1055" s="288" t="str">
        <f t="shared" si="52"/>
        <v>项</v>
      </c>
    </row>
    <row r="1056" ht="18.75" spans="1:7">
      <c r="A1056" s="316">
        <v>2150899</v>
      </c>
      <c r="B1056" s="422" t="s">
        <v>1109</v>
      </c>
      <c r="C1056" s="311">
        <v>115</v>
      </c>
      <c r="D1056" s="311"/>
      <c r="E1056" s="419">
        <f t="shared" si="50"/>
        <v>-1</v>
      </c>
      <c r="F1056" s="420" t="str">
        <f t="shared" si="51"/>
        <v>是</v>
      </c>
      <c r="G1056" s="288" t="str">
        <f t="shared" si="52"/>
        <v>项</v>
      </c>
    </row>
    <row r="1057" ht="18.75" spans="1:7">
      <c r="A1057" s="316">
        <v>21599</v>
      </c>
      <c r="B1057" s="421" t="s">
        <v>1110</v>
      </c>
      <c r="C1057" s="305">
        <f>SUM(C1058:C1062)</f>
        <v>75</v>
      </c>
      <c r="D1057" s="305">
        <f>SUM(D1058:D1062)</f>
        <v>0</v>
      </c>
      <c r="E1057" s="419">
        <f t="shared" si="50"/>
        <v>-1</v>
      </c>
      <c r="F1057" s="420" t="str">
        <f t="shared" si="51"/>
        <v>是</v>
      </c>
      <c r="G1057" s="288" t="str">
        <f t="shared" si="52"/>
        <v>款</v>
      </c>
    </row>
    <row r="1058" ht="18.75" spans="1:7">
      <c r="A1058" s="316">
        <v>2159901</v>
      </c>
      <c r="B1058" s="422" t="s">
        <v>1111</v>
      </c>
      <c r="C1058" s="311"/>
      <c r="D1058" s="311"/>
      <c r="E1058" s="419">
        <f t="shared" si="50"/>
        <v>0</v>
      </c>
      <c r="F1058" s="420" t="str">
        <f t="shared" si="51"/>
        <v>否</v>
      </c>
      <c r="G1058" s="288" t="str">
        <f t="shared" si="52"/>
        <v>项</v>
      </c>
    </row>
    <row r="1059" ht="18.75" spans="1:7">
      <c r="A1059" s="316">
        <v>2159904</v>
      </c>
      <c r="B1059" s="422" t="s">
        <v>1112</v>
      </c>
      <c r="C1059" s="311"/>
      <c r="D1059" s="311"/>
      <c r="E1059" s="419">
        <f t="shared" si="50"/>
        <v>0</v>
      </c>
      <c r="F1059" s="420" t="str">
        <f t="shared" si="51"/>
        <v>否</v>
      </c>
      <c r="G1059" s="288" t="str">
        <f t="shared" si="52"/>
        <v>项</v>
      </c>
    </row>
    <row r="1060" ht="18.75" spans="1:7">
      <c r="A1060" s="316">
        <v>2159905</v>
      </c>
      <c r="B1060" s="422" t="s">
        <v>1113</v>
      </c>
      <c r="C1060" s="311"/>
      <c r="D1060" s="311"/>
      <c r="E1060" s="419">
        <f t="shared" si="50"/>
        <v>0</v>
      </c>
      <c r="F1060" s="420" t="str">
        <f t="shared" si="51"/>
        <v>否</v>
      </c>
      <c r="G1060" s="288" t="str">
        <f t="shared" si="52"/>
        <v>项</v>
      </c>
    </row>
    <row r="1061" ht="18.75" spans="1:7">
      <c r="A1061" s="316">
        <v>2159906</v>
      </c>
      <c r="B1061" s="422" t="s">
        <v>1114</v>
      </c>
      <c r="C1061" s="311"/>
      <c r="D1061" s="311"/>
      <c r="E1061" s="419">
        <f t="shared" si="50"/>
        <v>0</v>
      </c>
      <c r="F1061" s="420" t="str">
        <f t="shared" si="51"/>
        <v>否</v>
      </c>
      <c r="G1061" s="288" t="str">
        <f t="shared" si="52"/>
        <v>项</v>
      </c>
    </row>
    <row r="1062" ht="18.75" spans="1:7">
      <c r="A1062" s="316">
        <v>2159999</v>
      </c>
      <c r="B1062" s="422" t="s">
        <v>1110</v>
      </c>
      <c r="C1062" s="311">
        <v>75</v>
      </c>
      <c r="D1062" s="311"/>
      <c r="E1062" s="419">
        <f t="shared" si="50"/>
        <v>-1</v>
      </c>
      <c r="F1062" s="420" t="str">
        <f t="shared" si="51"/>
        <v>是</v>
      </c>
      <c r="G1062" s="288" t="str">
        <f t="shared" si="52"/>
        <v>项</v>
      </c>
    </row>
    <row r="1063" ht="18.75" spans="1:7">
      <c r="A1063" s="317">
        <v>216</v>
      </c>
      <c r="B1063" s="418" t="s">
        <v>98</v>
      </c>
      <c r="C1063" s="300">
        <f>SUM(C1064,C1074,C1080)</f>
        <v>564</v>
      </c>
      <c r="D1063" s="300">
        <f>SUM(D1064,D1074,D1080)</f>
        <v>448</v>
      </c>
      <c r="E1063" s="419">
        <f t="shared" si="50"/>
        <v>-0.206</v>
      </c>
      <c r="F1063" s="420" t="str">
        <f t="shared" si="51"/>
        <v>是</v>
      </c>
      <c r="G1063" s="288" t="str">
        <f t="shared" si="52"/>
        <v>类</v>
      </c>
    </row>
    <row r="1064" ht="18.75" spans="1:7">
      <c r="A1064" s="316">
        <v>21602</v>
      </c>
      <c r="B1064" s="421" t="s">
        <v>1115</v>
      </c>
      <c r="C1064" s="305">
        <f>SUM(C1065:C1073)</f>
        <v>561</v>
      </c>
      <c r="D1064" s="305">
        <f>SUM(D1065:D1073)</f>
        <v>448</v>
      </c>
      <c r="E1064" s="419">
        <f t="shared" si="50"/>
        <v>-0.201</v>
      </c>
      <c r="F1064" s="420" t="str">
        <f t="shared" si="51"/>
        <v>是</v>
      </c>
      <c r="G1064" s="288" t="str">
        <f t="shared" si="52"/>
        <v>款</v>
      </c>
    </row>
    <row r="1065" ht="18.75" spans="1:7">
      <c r="A1065" s="316">
        <v>2160201</v>
      </c>
      <c r="B1065" s="422" t="s">
        <v>139</v>
      </c>
      <c r="C1065" s="311">
        <v>131</v>
      </c>
      <c r="D1065" s="311">
        <v>131</v>
      </c>
      <c r="E1065" s="419">
        <f t="shared" si="50"/>
        <v>0</v>
      </c>
      <c r="F1065" s="420" t="str">
        <f t="shared" si="51"/>
        <v>是</v>
      </c>
      <c r="G1065" s="288" t="str">
        <f t="shared" si="52"/>
        <v>项</v>
      </c>
    </row>
    <row r="1066" ht="18.75" spans="1:7">
      <c r="A1066" s="316">
        <v>2160202</v>
      </c>
      <c r="B1066" s="422" t="s">
        <v>141</v>
      </c>
      <c r="C1066" s="311"/>
      <c r="D1066" s="311">
        <v>2</v>
      </c>
      <c r="E1066" s="419">
        <f t="shared" si="50"/>
        <v>0</v>
      </c>
      <c r="F1066" s="420" t="str">
        <f t="shared" si="51"/>
        <v>是</v>
      </c>
      <c r="G1066" s="288" t="str">
        <f t="shared" si="52"/>
        <v>项</v>
      </c>
    </row>
    <row r="1067" ht="18.75" spans="1:7">
      <c r="A1067" s="316">
        <v>2160203</v>
      </c>
      <c r="B1067" s="422" t="s">
        <v>143</v>
      </c>
      <c r="C1067" s="311"/>
      <c r="D1067" s="311"/>
      <c r="E1067" s="419">
        <f t="shared" si="50"/>
        <v>0</v>
      </c>
      <c r="F1067" s="420" t="str">
        <f t="shared" si="51"/>
        <v>否</v>
      </c>
      <c r="G1067" s="288" t="str">
        <f t="shared" si="52"/>
        <v>项</v>
      </c>
    </row>
    <row r="1068" ht="18.75" spans="1:7">
      <c r="A1068" s="316">
        <v>2160216</v>
      </c>
      <c r="B1068" s="422" t="s">
        <v>1116</v>
      </c>
      <c r="C1068" s="311"/>
      <c r="D1068" s="311"/>
      <c r="E1068" s="419">
        <f t="shared" si="50"/>
        <v>0</v>
      </c>
      <c r="F1068" s="420" t="str">
        <f t="shared" si="51"/>
        <v>否</v>
      </c>
      <c r="G1068" s="288" t="str">
        <f t="shared" si="52"/>
        <v>项</v>
      </c>
    </row>
    <row r="1069" ht="18.75" spans="1:7">
      <c r="A1069" s="316">
        <v>2160217</v>
      </c>
      <c r="B1069" s="422" t="s">
        <v>1117</v>
      </c>
      <c r="C1069" s="311"/>
      <c r="D1069" s="311"/>
      <c r="E1069" s="419">
        <f t="shared" si="50"/>
        <v>0</v>
      </c>
      <c r="F1069" s="420" t="str">
        <f t="shared" si="51"/>
        <v>否</v>
      </c>
      <c r="G1069" s="288" t="str">
        <f t="shared" si="52"/>
        <v>项</v>
      </c>
    </row>
    <row r="1070" ht="18.75" spans="1:7">
      <c r="A1070" s="316">
        <v>2160218</v>
      </c>
      <c r="B1070" s="422" t="s">
        <v>1118</v>
      </c>
      <c r="C1070" s="311"/>
      <c r="D1070" s="311"/>
      <c r="E1070" s="419">
        <f t="shared" si="50"/>
        <v>0</v>
      </c>
      <c r="F1070" s="420" t="str">
        <f t="shared" si="51"/>
        <v>否</v>
      </c>
      <c r="G1070" s="288" t="str">
        <f t="shared" si="52"/>
        <v>项</v>
      </c>
    </row>
    <row r="1071" ht="18.75" spans="1:7">
      <c r="A1071" s="316">
        <v>2160219</v>
      </c>
      <c r="B1071" s="422" t="s">
        <v>1119</v>
      </c>
      <c r="C1071" s="311"/>
      <c r="D1071" s="311"/>
      <c r="E1071" s="419">
        <f t="shared" si="50"/>
        <v>0</v>
      </c>
      <c r="F1071" s="420" t="str">
        <f t="shared" si="51"/>
        <v>否</v>
      </c>
      <c r="G1071" s="288" t="str">
        <f t="shared" si="52"/>
        <v>项</v>
      </c>
    </row>
    <row r="1072" ht="18.75" spans="1:7">
      <c r="A1072" s="316">
        <v>2160250</v>
      </c>
      <c r="B1072" s="422" t="s">
        <v>157</v>
      </c>
      <c r="C1072" s="311"/>
      <c r="D1072" s="311"/>
      <c r="E1072" s="419">
        <f t="shared" si="50"/>
        <v>0</v>
      </c>
      <c r="F1072" s="420" t="str">
        <f t="shared" si="51"/>
        <v>否</v>
      </c>
      <c r="G1072" s="288" t="str">
        <f t="shared" si="52"/>
        <v>项</v>
      </c>
    </row>
    <row r="1073" ht="18.75" spans="1:7">
      <c r="A1073" s="316">
        <v>2160299</v>
      </c>
      <c r="B1073" s="422" t="s">
        <v>1120</v>
      </c>
      <c r="C1073" s="311">
        <v>430</v>
      </c>
      <c r="D1073" s="311">
        <v>315</v>
      </c>
      <c r="E1073" s="419">
        <f t="shared" si="50"/>
        <v>-0.267</v>
      </c>
      <c r="F1073" s="420" t="str">
        <f t="shared" si="51"/>
        <v>是</v>
      </c>
      <c r="G1073" s="288" t="str">
        <f t="shared" si="52"/>
        <v>项</v>
      </c>
    </row>
    <row r="1074" ht="18.75" spans="1:7">
      <c r="A1074" s="316">
        <v>21606</v>
      </c>
      <c r="B1074" s="421" t="s">
        <v>1121</v>
      </c>
      <c r="C1074" s="305">
        <f>SUM(C1075:C1079)</f>
        <v>3</v>
      </c>
      <c r="D1074" s="305">
        <f>SUM(D1075:D1079)</f>
        <v>0</v>
      </c>
      <c r="E1074" s="419">
        <f t="shared" si="50"/>
        <v>-1</v>
      </c>
      <c r="F1074" s="420" t="str">
        <f t="shared" si="51"/>
        <v>是</v>
      </c>
      <c r="G1074" s="288" t="str">
        <f t="shared" si="52"/>
        <v>款</v>
      </c>
    </row>
    <row r="1075" ht="18.75" spans="1:7">
      <c r="A1075" s="316">
        <v>2160601</v>
      </c>
      <c r="B1075" s="422" t="s">
        <v>139</v>
      </c>
      <c r="C1075" s="311"/>
      <c r="D1075" s="311"/>
      <c r="E1075" s="419">
        <f t="shared" si="50"/>
        <v>0</v>
      </c>
      <c r="F1075" s="420" t="str">
        <f t="shared" si="51"/>
        <v>否</v>
      </c>
      <c r="G1075" s="288" t="str">
        <f t="shared" si="52"/>
        <v>项</v>
      </c>
    </row>
    <row r="1076" ht="18.75" spans="1:7">
      <c r="A1076" s="316">
        <v>2160602</v>
      </c>
      <c r="B1076" s="422" t="s">
        <v>141</v>
      </c>
      <c r="C1076" s="311"/>
      <c r="D1076" s="311"/>
      <c r="E1076" s="419">
        <f t="shared" si="50"/>
        <v>0</v>
      </c>
      <c r="F1076" s="420" t="str">
        <f t="shared" si="51"/>
        <v>否</v>
      </c>
      <c r="G1076" s="288" t="str">
        <f t="shared" si="52"/>
        <v>项</v>
      </c>
    </row>
    <row r="1077" ht="18.75" spans="1:7">
      <c r="A1077" s="316">
        <v>2160603</v>
      </c>
      <c r="B1077" s="422" t="s">
        <v>143</v>
      </c>
      <c r="C1077" s="311"/>
      <c r="D1077" s="311"/>
      <c r="E1077" s="419">
        <f t="shared" si="50"/>
        <v>0</v>
      </c>
      <c r="F1077" s="420" t="str">
        <f t="shared" si="51"/>
        <v>否</v>
      </c>
      <c r="G1077" s="288" t="str">
        <f t="shared" si="52"/>
        <v>项</v>
      </c>
    </row>
    <row r="1078" ht="18.75" spans="1:7">
      <c r="A1078" s="316">
        <v>2160607</v>
      </c>
      <c r="B1078" s="422" t="s">
        <v>1122</v>
      </c>
      <c r="C1078" s="311"/>
      <c r="D1078" s="311"/>
      <c r="E1078" s="419">
        <f t="shared" si="50"/>
        <v>0</v>
      </c>
      <c r="F1078" s="420" t="str">
        <f t="shared" si="51"/>
        <v>否</v>
      </c>
      <c r="G1078" s="288" t="str">
        <f t="shared" si="52"/>
        <v>项</v>
      </c>
    </row>
    <row r="1079" ht="18.75" spans="1:7">
      <c r="A1079" s="316">
        <v>2160699</v>
      </c>
      <c r="B1079" s="422" t="s">
        <v>1123</v>
      </c>
      <c r="C1079" s="311">
        <v>3</v>
      </c>
      <c r="D1079" s="311"/>
      <c r="E1079" s="419">
        <f t="shared" si="50"/>
        <v>-1</v>
      </c>
      <c r="F1079" s="420" t="str">
        <f t="shared" si="51"/>
        <v>是</v>
      </c>
      <c r="G1079" s="288" t="str">
        <f t="shared" si="52"/>
        <v>项</v>
      </c>
    </row>
    <row r="1080" ht="18.75" spans="1:7">
      <c r="A1080" s="316">
        <v>21699</v>
      </c>
      <c r="B1080" s="421" t="s">
        <v>1124</v>
      </c>
      <c r="C1080" s="305">
        <f>SUM(C1081:C1082)</f>
        <v>0</v>
      </c>
      <c r="D1080" s="305">
        <f>SUM(D1081:D1082)</f>
        <v>0</v>
      </c>
      <c r="E1080" s="419">
        <f t="shared" si="50"/>
        <v>0</v>
      </c>
      <c r="F1080" s="420" t="str">
        <f t="shared" si="51"/>
        <v>否</v>
      </c>
      <c r="G1080" s="288" t="str">
        <f t="shared" si="52"/>
        <v>款</v>
      </c>
    </row>
    <row r="1081" ht="18.75" spans="1:7">
      <c r="A1081" s="316">
        <v>2169901</v>
      </c>
      <c r="B1081" s="422" t="s">
        <v>1125</v>
      </c>
      <c r="C1081" s="311"/>
      <c r="D1081" s="311"/>
      <c r="E1081" s="419">
        <f t="shared" si="50"/>
        <v>0</v>
      </c>
      <c r="F1081" s="420" t="str">
        <f t="shared" si="51"/>
        <v>否</v>
      </c>
      <c r="G1081" s="288" t="str">
        <f t="shared" si="52"/>
        <v>项</v>
      </c>
    </row>
    <row r="1082" ht="18.75" spans="1:7">
      <c r="A1082" s="316">
        <v>2169999</v>
      </c>
      <c r="B1082" s="422" t="s">
        <v>1124</v>
      </c>
      <c r="C1082" s="311"/>
      <c r="D1082" s="311"/>
      <c r="E1082" s="419">
        <f t="shared" si="50"/>
        <v>0</v>
      </c>
      <c r="F1082" s="420" t="str">
        <f t="shared" si="51"/>
        <v>否</v>
      </c>
      <c r="G1082" s="288" t="str">
        <f t="shared" si="52"/>
        <v>项</v>
      </c>
    </row>
    <row r="1083" ht="18.75" spans="1:7">
      <c r="A1083" s="317">
        <v>217</v>
      </c>
      <c r="B1083" s="418" t="s">
        <v>100</v>
      </c>
      <c r="C1083" s="300">
        <f>SUM(C1084,C1091,C1101,C1107)</f>
        <v>40</v>
      </c>
      <c r="D1083" s="300">
        <f>SUM(D1084,D1091,D1101,D1107)</f>
        <v>0</v>
      </c>
      <c r="E1083" s="419">
        <f t="shared" si="50"/>
        <v>-1</v>
      </c>
      <c r="F1083" s="420" t="str">
        <f t="shared" si="51"/>
        <v>是</v>
      </c>
      <c r="G1083" s="288" t="str">
        <f t="shared" si="52"/>
        <v>类</v>
      </c>
    </row>
    <row r="1084" ht="18.75" spans="1:7">
      <c r="A1084" s="316">
        <v>21701</v>
      </c>
      <c r="B1084" s="421" t="s">
        <v>1126</v>
      </c>
      <c r="C1084" s="305">
        <f>SUM(C1085:C1090)</f>
        <v>0</v>
      </c>
      <c r="D1084" s="305">
        <f>SUM(D1085:D1090)</f>
        <v>0</v>
      </c>
      <c r="E1084" s="419">
        <f t="shared" si="50"/>
        <v>0</v>
      </c>
      <c r="F1084" s="420" t="str">
        <f t="shared" si="51"/>
        <v>否</v>
      </c>
      <c r="G1084" s="288" t="str">
        <f t="shared" si="52"/>
        <v>款</v>
      </c>
    </row>
    <row r="1085" ht="18.75" spans="1:7">
      <c r="A1085" s="316">
        <v>2170101</v>
      </c>
      <c r="B1085" s="422" t="s">
        <v>139</v>
      </c>
      <c r="C1085" s="311"/>
      <c r="D1085" s="311"/>
      <c r="E1085" s="419">
        <f t="shared" si="50"/>
        <v>0</v>
      </c>
      <c r="F1085" s="420" t="str">
        <f t="shared" si="51"/>
        <v>否</v>
      </c>
      <c r="G1085" s="288" t="str">
        <f t="shared" si="52"/>
        <v>项</v>
      </c>
    </row>
    <row r="1086" ht="18.75" spans="1:7">
      <c r="A1086" s="316">
        <v>2170102</v>
      </c>
      <c r="B1086" s="422" t="s">
        <v>141</v>
      </c>
      <c r="C1086" s="311"/>
      <c r="D1086" s="311"/>
      <c r="E1086" s="419">
        <f t="shared" si="50"/>
        <v>0</v>
      </c>
      <c r="F1086" s="420" t="str">
        <f t="shared" si="51"/>
        <v>否</v>
      </c>
      <c r="G1086" s="288" t="str">
        <f t="shared" si="52"/>
        <v>项</v>
      </c>
    </row>
    <row r="1087" ht="18.75" spans="1:7">
      <c r="A1087" s="316">
        <v>2170103</v>
      </c>
      <c r="B1087" s="422" t="s">
        <v>143</v>
      </c>
      <c r="C1087" s="311"/>
      <c r="D1087" s="311"/>
      <c r="E1087" s="419">
        <f t="shared" si="50"/>
        <v>0</v>
      </c>
      <c r="F1087" s="420" t="str">
        <f t="shared" si="51"/>
        <v>否</v>
      </c>
      <c r="G1087" s="288" t="str">
        <f t="shared" si="52"/>
        <v>项</v>
      </c>
    </row>
    <row r="1088" ht="18.75" spans="1:7">
      <c r="A1088" s="316">
        <v>2170104</v>
      </c>
      <c r="B1088" s="422" t="s">
        <v>1127</v>
      </c>
      <c r="C1088" s="311"/>
      <c r="D1088" s="311"/>
      <c r="E1088" s="419">
        <f t="shared" si="50"/>
        <v>0</v>
      </c>
      <c r="F1088" s="420" t="str">
        <f t="shared" si="51"/>
        <v>否</v>
      </c>
      <c r="G1088" s="288" t="str">
        <f t="shared" si="52"/>
        <v>项</v>
      </c>
    </row>
    <row r="1089" ht="18.75" spans="1:7">
      <c r="A1089" s="316">
        <v>2170150</v>
      </c>
      <c r="B1089" s="422" t="s">
        <v>157</v>
      </c>
      <c r="C1089" s="311"/>
      <c r="D1089" s="311"/>
      <c r="E1089" s="419">
        <f t="shared" si="50"/>
        <v>0</v>
      </c>
      <c r="F1089" s="420" t="str">
        <f t="shared" si="51"/>
        <v>否</v>
      </c>
      <c r="G1089" s="288" t="str">
        <f t="shared" si="52"/>
        <v>项</v>
      </c>
    </row>
    <row r="1090" ht="18.75" spans="1:7">
      <c r="A1090" s="316">
        <v>2170199</v>
      </c>
      <c r="B1090" s="422" t="s">
        <v>1128</v>
      </c>
      <c r="C1090" s="311"/>
      <c r="D1090" s="311"/>
      <c r="E1090" s="419">
        <f t="shared" si="50"/>
        <v>0</v>
      </c>
      <c r="F1090" s="420" t="str">
        <f t="shared" si="51"/>
        <v>否</v>
      </c>
      <c r="G1090" s="288" t="str">
        <f t="shared" si="52"/>
        <v>项</v>
      </c>
    </row>
    <row r="1091" ht="18.75" spans="1:7">
      <c r="A1091" s="314">
        <v>21702</v>
      </c>
      <c r="B1091" s="421" t="s">
        <v>1129</v>
      </c>
      <c r="C1091" s="305">
        <f>SUM(C1092:C1100)</f>
        <v>40</v>
      </c>
      <c r="D1091" s="305">
        <f>SUM(D1092:D1100)</f>
        <v>0</v>
      </c>
      <c r="E1091" s="419">
        <f t="shared" si="50"/>
        <v>-1</v>
      </c>
      <c r="F1091" s="420" t="str">
        <f t="shared" si="51"/>
        <v>是</v>
      </c>
      <c r="G1091" s="288" t="str">
        <f t="shared" si="52"/>
        <v>款</v>
      </c>
    </row>
    <row r="1092" ht="18.75" spans="1:7">
      <c r="A1092" s="429">
        <v>2170201</v>
      </c>
      <c r="B1092" s="422" t="s">
        <v>1130</v>
      </c>
      <c r="C1092" s="311"/>
      <c r="D1092" s="311"/>
      <c r="E1092" s="419">
        <f t="shared" ref="E1092:E1155" si="53">IF(C1092&lt;0,"",IFERROR(D1092/C1092-1,0))</f>
        <v>0</v>
      </c>
      <c r="F1092" s="420" t="str">
        <f t="shared" ref="F1092:F1155" si="54">IF(LEN(A1092)=3,"是",IF(B1092&lt;&gt;"",IF(SUM(C1092:D1092)&lt;&gt;0,"是","否"),"是"))</f>
        <v>否</v>
      </c>
      <c r="G1092" s="288" t="str">
        <f t="shared" ref="G1092:G1155" si="55">IF(LEN(A1092)=3,"类",IF(LEN(A1092)=5,"款","项"))</f>
        <v>项</v>
      </c>
    </row>
    <row r="1093" ht="18.75" spans="1:7">
      <c r="A1093" s="429">
        <v>2170202</v>
      </c>
      <c r="B1093" s="422" t="s">
        <v>1131</v>
      </c>
      <c r="C1093" s="311"/>
      <c r="D1093" s="311"/>
      <c r="E1093" s="419">
        <f t="shared" si="53"/>
        <v>0</v>
      </c>
      <c r="F1093" s="420" t="str">
        <f t="shared" si="54"/>
        <v>否</v>
      </c>
      <c r="G1093" s="288" t="str">
        <f t="shared" si="55"/>
        <v>项</v>
      </c>
    </row>
    <row r="1094" ht="18.75" spans="1:7">
      <c r="A1094" s="429">
        <v>2170203</v>
      </c>
      <c r="B1094" s="422" t="s">
        <v>1132</v>
      </c>
      <c r="C1094" s="311"/>
      <c r="D1094" s="311"/>
      <c r="E1094" s="419">
        <f t="shared" si="53"/>
        <v>0</v>
      </c>
      <c r="F1094" s="420" t="str">
        <f t="shared" si="54"/>
        <v>否</v>
      </c>
      <c r="G1094" s="288" t="str">
        <f t="shared" si="55"/>
        <v>项</v>
      </c>
    </row>
    <row r="1095" ht="18.75" spans="1:7">
      <c r="A1095" s="429">
        <v>2170204</v>
      </c>
      <c r="B1095" s="422" t="s">
        <v>1133</v>
      </c>
      <c r="C1095" s="311"/>
      <c r="D1095" s="311"/>
      <c r="E1095" s="419">
        <f t="shared" si="53"/>
        <v>0</v>
      </c>
      <c r="F1095" s="420" t="str">
        <f t="shared" si="54"/>
        <v>否</v>
      </c>
      <c r="G1095" s="288" t="str">
        <f t="shared" si="55"/>
        <v>项</v>
      </c>
    </row>
    <row r="1096" ht="18.75" spans="1:7">
      <c r="A1096" s="429">
        <v>2170205</v>
      </c>
      <c r="B1096" s="422" t="s">
        <v>1134</v>
      </c>
      <c r="C1096" s="311"/>
      <c r="D1096" s="311"/>
      <c r="E1096" s="419">
        <f t="shared" si="53"/>
        <v>0</v>
      </c>
      <c r="F1096" s="420" t="str">
        <f t="shared" si="54"/>
        <v>否</v>
      </c>
      <c r="G1096" s="288" t="str">
        <f t="shared" si="55"/>
        <v>项</v>
      </c>
    </row>
    <row r="1097" ht="18.75" spans="1:7">
      <c r="A1097" s="429">
        <v>2170206</v>
      </c>
      <c r="B1097" s="422" t="s">
        <v>1135</v>
      </c>
      <c r="C1097" s="311"/>
      <c r="D1097" s="311"/>
      <c r="E1097" s="419">
        <f t="shared" si="53"/>
        <v>0</v>
      </c>
      <c r="F1097" s="420" t="str">
        <f t="shared" si="54"/>
        <v>否</v>
      </c>
      <c r="G1097" s="288" t="str">
        <f t="shared" si="55"/>
        <v>项</v>
      </c>
    </row>
    <row r="1098" ht="18.75" spans="1:7">
      <c r="A1098" s="429">
        <v>2170207</v>
      </c>
      <c r="B1098" s="422" t="s">
        <v>1136</v>
      </c>
      <c r="C1098" s="311"/>
      <c r="D1098" s="311"/>
      <c r="E1098" s="419">
        <f t="shared" si="53"/>
        <v>0</v>
      </c>
      <c r="F1098" s="420" t="str">
        <f t="shared" si="54"/>
        <v>否</v>
      </c>
      <c r="G1098" s="288" t="str">
        <f t="shared" si="55"/>
        <v>项</v>
      </c>
    </row>
    <row r="1099" ht="18.75" spans="1:7">
      <c r="A1099" s="429">
        <v>2170208</v>
      </c>
      <c r="B1099" s="422" t="s">
        <v>1137</v>
      </c>
      <c r="C1099" s="311"/>
      <c r="D1099" s="311"/>
      <c r="E1099" s="419">
        <f t="shared" si="53"/>
        <v>0</v>
      </c>
      <c r="F1099" s="420" t="str">
        <f t="shared" si="54"/>
        <v>否</v>
      </c>
      <c r="G1099" s="288" t="str">
        <f t="shared" si="55"/>
        <v>项</v>
      </c>
    </row>
    <row r="1100" ht="18.75" spans="1:7">
      <c r="A1100" s="429">
        <v>2170299</v>
      </c>
      <c r="B1100" s="422" t="s">
        <v>1138</v>
      </c>
      <c r="C1100" s="311">
        <v>40</v>
      </c>
      <c r="D1100" s="311"/>
      <c r="E1100" s="419">
        <f t="shared" si="53"/>
        <v>-1</v>
      </c>
      <c r="F1100" s="420" t="str">
        <f t="shared" si="54"/>
        <v>是</v>
      </c>
      <c r="G1100" s="288" t="str">
        <f t="shared" si="55"/>
        <v>项</v>
      </c>
    </row>
    <row r="1101" ht="18.75" spans="1:7">
      <c r="A1101" s="316">
        <v>21703</v>
      </c>
      <c r="B1101" s="421" t="s">
        <v>1139</v>
      </c>
      <c r="C1101" s="305">
        <f>SUM(C1102:C1106)</f>
        <v>0</v>
      </c>
      <c r="D1101" s="305">
        <f>SUM(D1102:D1106)</f>
        <v>0</v>
      </c>
      <c r="E1101" s="419">
        <f t="shared" si="53"/>
        <v>0</v>
      </c>
      <c r="F1101" s="420" t="str">
        <f t="shared" si="54"/>
        <v>否</v>
      </c>
      <c r="G1101" s="288" t="str">
        <f t="shared" si="55"/>
        <v>款</v>
      </c>
    </row>
    <row r="1102" ht="18.75" spans="1:7">
      <c r="A1102" s="316">
        <v>2170301</v>
      </c>
      <c r="B1102" s="422" t="s">
        <v>1140</v>
      </c>
      <c r="C1102" s="311"/>
      <c r="D1102" s="311"/>
      <c r="E1102" s="419">
        <f t="shared" si="53"/>
        <v>0</v>
      </c>
      <c r="F1102" s="420" t="str">
        <f t="shared" si="54"/>
        <v>否</v>
      </c>
      <c r="G1102" s="288" t="str">
        <f t="shared" si="55"/>
        <v>项</v>
      </c>
    </row>
    <row r="1103" ht="18.75" spans="1:7">
      <c r="A1103" s="316">
        <v>2170302</v>
      </c>
      <c r="B1103" s="422" t="s">
        <v>1141</v>
      </c>
      <c r="C1103" s="311"/>
      <c r="D1103" s="311"/>
      <c r="E1103" s="419">
        <f t="shared" si="53"/>
        <v>0</v>
      </c>
      <c r="F1103" s="420" t="str">
        <f t="shared" si="54"/>
        <v>否</v>
      </c>
      <c r="G1103" s="288" t="str">
        <f t="shared" si="55"/>
        <v>项</v>
      </c>
    </row>
    <row r="1104" ht="18.75" spans="1:7">
      <c r="A1104" s="316">
        <v>2170303</v>
      </c>
      <c r="B1104" s="422" t="s">
        <v>1142</v>
      </c>
      <c r="C1104" s="311"/>
      <c r="D1104" s="311"/>
      <c r="E1104" s="419">
        <f t="shared" si="53"/>
        <v>0</v>
      </c>
      <c r="F1104" s="420" t="str">
        <f t="shared" si="54"/>
        <v>否</v>
      </c>
      <c r="G1104" s="288" t="str">
        <f t="shared" si="55"/>
        <v>项</v>
      </c>
    </row>
    <row r="1105" ht="18.75" spans="1:7">
      <c r="A1105" s="316">
        <v>2170304</v>
      </c>
      <c r="B1105" s="422" t="s">
        <v>1143</v>
      </c>
      <c r="C1105" s="311"/>
      <c r="D1105" s="311"/>
      <c r="E1105" s="419">
        <f t="shared" si="53"/>
        <v>0</v>
      </c>
      <c r="F1105" s="420" t="str">
        <f t="shared" si="54"/>
        <v>否</v>
      </c>
      <c r="G1105" s="288" t="str">
        <f t="shared" si="55"/>
        <v>项</v>
      </c>
    </row>
    <row r="1106" ht="18.75" spans="1:7">
      <c r="A1106" s="316">
        <v>2170399</v>
      </c>
      <c r="B1106" s="422" t="s">
        <v>1144</v>
      </c>
      <c r="C1106" s="311"/>
      <c r="D1106" s="311"/>
      <c r="E1106" s="419">
        <f t="shared" si="53"/>
        <v>0</v>
      </c>
      <c r="F1106" s="420" t="str">
        <f t="shared" si="54"/>
        <v>否</v>
      </c>
      <c r="G1106" s="288" t="str">
        <f t="shared" si="55"/>
        <v>项</v>
      </c>
    </row>
    <row r="1107" ht="18.75" spans="1:7">
      <c r="A1107" s="316">
        <v>21799</v>
      </c>
      <c r="B1107" s="421" t="s">
        <v>1145</v>
      </c>
      <c r="C1107" s="305">
        <f>SUM(C1108:C1109)</f>
        <v>0</v>
      </c>
      <c r="D1107" s="305">
        <f>SUM(D1108:D1109)</f>
        <v>0</v>
      </c>
      <c r="E1107" s="419">
        <f t="shared" si="53"/>
        <v>0</v>
      </c>
      <c r="F1107" s="420" t="str">
        <f t="shared" si="54"/>
        <v>否</v>
      </c>
      <c r="G1107" s="288" t="str">
        <f t="shared" si="55"/>
        <v>款</v>
      </c>
    </row>
    <row r="1108" ht="18.75" spans="1:7">
      <c r="A1108" s="314">
        <v>2179902</v>
      </c>
      <c r="B1108" s="422" t="s">
        <v>1146</v>
      </c>
      <c r="C1108" s="311"/>
      <c r="D1108" s="311"/>
      <c r="E1108" s="419">
        <f t="shared" si="53"/>
        <v>0</v>
      </c>
      <c r="F1108" s="420" t="str">
        <f t="shared" si="54"/>
        <v>否</v>
      </c>
      <c r="G1108" s="288" t="str">
        <f t="shared" si="55"/>
        <v>项</v>
      </c>
    </row>
    <row r="1109" ht="18.75" spans="1:7">
      <c r="A1109" s="427">
        <v>2179999</v>
      </c>
      <c r="B1109" s="422" t="s">
        <v>1144</v>
      </c>
      <c r="C1109" s="311"/>
      <c r="D1109" s="311"/>
      <c r="E1109" s="419">
        <f t="shared" si="53"/>
        <v>0</v>
      </c>
      <c r="F1109" s="420" t="str">
        <f t="shared" si="54"/>
        <v>否</v>
      </c>
      <c r="G1109" s="288" t="str">
        <f t="shared" si="55"/>
        <v>项</v>
      </c>
    </row>
    <row r="1110" ht="18.75" spans="1:7">
      <c r="A1110" s="317">
        <v>219</v>
      </c>
      <c r="B1110" s="418" t="s">
        <v>102</v>
      </c>
      <c r="C1110" s="300">
        <f>SUM(C1111:C1119)</f>
        <v>0</v>
      </c>
      <c r="D1110" s="300">
        <f>SUM(D1111:D1119)</f>
        <v>0</v>
      </c>
      <c r="E1110" s="419">
        <f t="shared" si="53"/>
        <v>0</v>
      </c>
      <c r="F1110" s="420" t="str">
        <f t="shared" si="54"/>
        <v>是</v>
      </c>
      <c r="G1110" s="288" t="str">
        <f t="shared" si="55"/>
        <v>类</v>
      </c>
    </row>
    <row r="1111" ht="18.75" spans="1:7">
      <c r="A1111" s="316">
        <v>21901</v>
      </c>
      <c r="B1111" s="421" t="s">
        <v>1147</v>
      </c>
      <c r="C1111" s="311"/>
      <c r="D1111" s="311"/>
      <c r="E1111" s="419">
        <f t="shared" si="53"/>
        <v>0</v>
      </c>
      <c r="F1111" s="420" t="str">
        <f t="shared" si="54"/>
        <v>否</v>
      </c>
      <c r="G1111" s="288" t="str">
        <f t="shared" si="55"/>
        <v>款</v>
      </c>
    </row>
    <row r="1112" ht="18.75" spans="1:7">
      <c r="A1112" s="316">
        <v>21902</v>
      </c>
      <c r="B1112" s="421" t="s">
        <v>1148</v>
      </c>
      <c r="C1112" s="311"/>
      <c r="D1112" s="311"/>
      <c r="E1112" s="419">
        <f t="shared" si="53"/>
        <v>0</v>
      </c>
      <c r="F1112" s="420" t="str">
        <f t="shared" si="54"/>
        <v>否</v>
      </c>
      <c r="G1112" s="288" t="str">
        <f t="shared" si="55"/>
        <v>款</v>
      </c>
    </row>
    <row r="1113" ht="18.75" spans="1:7">
      <c r="A1113" s="316">
        <v>21903</v>
      </c>
      <c r="B1113" s="421" t="s">
        <v>1149</v>
      </c>
      <c r="C1113" s="311"/>
      <c r="D1113" s="311"/>
      <c r="E1113" s="419">
        <f t="shared" si="53"/>
        <v>0</v>
      </c>
      <c r="F1113" s="420" t="str">
        <f t="shared" si="54"/>
        <v>否</v>
      </c>
      <c r="G1113" s="288" t="str">
        <f t="shared" si="55"/>
        <v>款</v>
      </c>
    </row>
    <row r="1114" ht="18.75" spans="1:7">
      <c r="A1114" s="316">
        <v>21904</v>
      </c>
      <c r="B1114" s="421" t="s">
        <v>1150</v>
      </c>
      <c r="C1114" s="311"/>
      <c r="D1114" s="311"/>
      <c r="E1114" s="419">
        <f t="shared" si="53"/>
        <v>0</v>
      </c>
      <c r="F1114" s="420" t="str">
        <f t="shared" si="54"/>
        <v>否</v>
      </c>
      <c r="G1114" s="288" t="str">
        <f t="shared" si="55"/>
        <v>款</v>
      </c>
    </row>
    <row r="1115" ht="18.75" spans="1:7">
      <c r="A1115" s="316">
        <v>21905</v>
      </c>
      <c r="B1115" s="421" t="s">
        <v>1151</v>
      </c>
      <c r="C1115" s="311"/>
      <c r="D1115" s="311"/>
      <c r="E1115" s="419">
        <f t="shared" si="53"/>
        <v>0</v>
      </c>
      <c r="F1115" s="420" t="str">
        <f t="shared" si="54"/>
        <v>否</v>
      </c>
      <c r="G1115" s="288" t="str">
        <f t="shared" si="55"/>
        <v>款</v>
      </c>
    </row>
    <row r="1116" ht="18.75" spans="1:7">
      <c r="A1116" s="316">
        <v>21906</v>
      </c>
      <c r="B1116" s="421" t="s">
        <v>942</v>
      </c>
      <c r="C1116" s="311"/>
      <c r="D1116" s="311"/>
      <c r="E1116" s="419">
        <f t="shared" si="53"/>
        <v>0</v>
      </c>
      <c r="F1116" s="420" t="str">
        <f t="shared" si="54"/>
        <v>否</v>
      </c>
      <c r="G1116" s="288" t="str">
        <f t="shared" si="55"/>
        <v>款</v>
      </c>
    </row>
    <row r="1117" ht="18.75" spans="1:7">
      <c r="A1117" s="316">
        <v>21907</v>
      </c>
      <c r="B1117" s="421" t="s">
        <v>1152</v>
      </c>
      <c r="C1117" s="311"/>
      <c r="D1117" s="311"/>
      <c r="E1117" s="419">
        <f t="shared" si="53"/>
        <v>0</v>
      </c>
      <c r="F1117" s="420" t="str">
        <f t="shared" si="54"/>
        <v>否</v>
      </c>
      <c r="G1117" s="288" t="str">
        <f t="shared" si="55"/>
        <v>款</v>
      </c>
    </row>
    <row r="1118" ht="18.75" spans="1:7">
      <c r="A1118" s="316">
        <v>21908</v>
      </c>
      <c r="B1118" s="421" t="s">
        <v>1153</v>
      </c>
      <c r="C1118" s="311"/>
      <c r="D1118" s="311"/>
      <c r="E1118" s="419">
        <f t="shared" si="53"/>
        <v>0</v>
      </c>
      <c r="F1118" s="420" t="str">
        <f t="shared" si="54"/>
        <v>否</v>
      </c>
      <c r="G1118" s="288" t="str">
        <f t="shared" si="55"/>
        <v>款</v>
      </c>
    </row>
    <row r="1119" ht="18.75" spans="1:7">
      <c r="A1119" s="316">
        <v>21999</v>
      </c>
      <c r="B1119" s="421" t="s">
        <v>1154</v>
      </c>
      <c r="C1119" s="311"/>
      <c r="D1119" s="311"/>
      <c r="E1119" s="419">
        <f t="shared" si="53"/>
        <v>0</v>
      </c>
      <c r="F1119" s="420" t="str">
        <f t="shared" si="54"/>
        <v>否</v>
      </c>
      <c r="G1119" s="288" t="str">
        <f t="shared" si="55"/>
        <v>款</v>
      </c>
    </row>
    <row r="1120" ht="18.75" spans="1:7">
      <c r="A1120" s="317">
        <v>220</v>
      </c>
      <c r="B1120" s="418" t="s">
        <v>104</v>
      </c>
      <c r="C1120" s="300">
        <f>SUM(C1121,C1148,C1163)</f>
        <v>1369</v>
      </c>
      <c r="D1120" s="300">
        <f>SUM(D1121,D1148,D1163)</f>
        <v>1187</v>
      </c>
      <c r="E1120" s="419">
        <f t="shared" si="53"/>
        <v>-0.133</v>
      </c>
      <c r="F1120" s="420" t="str">
        <f t="shared" si="54"/>
        <v>是</v>
      </c>
      <c r="G1120" s="288" t="str">
        <f t="shared" si="55"/>
        <v>类</v>
      </c>
    </row>
    <row r="1121" ht="18.75" spans="1:7">
      <c r="A1121" s="316">
        <v>22001</v>
      </c>
      <c r="B1121" s="421" t="s">
        <v>1155</v>
      </c>
      <c r="C1121" s="305">
        <f>SUM(C1122:C1147)</f>
        <v>1267</v>
      </c>
      <c r="D1121" s="305">
        <f>SUM(D1122:D1147)</f>
        <v>1088</v>
      </c>
      <c r="E1121" s="419">
        <f t="shared" si="53"/>
        <v>-0.141</v>
      </c>
      <c r="F1121" s="420" t="str">
        <f t="shared" si="54"/>
        <v>是</v>
      </c>
      <c r="G1121" s="288" t="str">
        <f t="shared" si="55"/>
        <v>款</v>
      </c>
    </row>
    <row r="1122" ht="18.75" spans="1:7">
      <c r="A1122" s="316">
        <v>2200101</v>
      </c>
      <c r="B1122" s="422" t="s">
        <v>139</v>
      </c>
      <c r="C1122" s="311">
        <v>607</v>
      </c>
      <c r="D1122" s="311">
        <v>559</v>
      </c>
      <c r="E1122" s="419">
        <f t="shared" si="53"/>
        <v>-0.079</v>
      </c>
      <c r="F1122" s="420" t="str">
        <f t="shared" si="54"/>
        <v>是</v>
      </c>
      <c r="G1122" s="288" t="str">
        <f t="shared" si="55"/>
        <v>项</v>
      </c>
    </row>
    <row r="1123" ht="18.75" spans="1:7">
      <c r="A1123" s="316">
        <v>2200102</v>
      </c>
      <c r="B1123" s="422" t="s">
        <v>141</v>
      </c>
      <c r="C1123" s="311"/>
      <c r="D1123" s="311"/>
      <c r="E1123" s="419">
        <f t="shared" si="53"/>
        <v>0</v>
      </c>
      <c r="F1123" s="420" t="str">
        <f t="shared" si="54"/>
        <v>否</v>
      </c>
      <c r="G1123" s="288" t="str">
        <f t="shared" si="55"/>
        <v>项</v>
      </c>
    </row>
    <row r="1124" ht="18.75" spans="1:7">
      <c r="A1124" s="316">
        <v>2200103</v>
      </c>
      <c r="B1124" s="422" t="s">
        <v>143</v>
      </c>
      <c r="C1124" s="311"/>
      <c r="D1124" s="311"/>
      <c r="E1124" s="419">
        <f t="shared" si="53"/>
        <v>0</v>
      </c>
      <c r="F1124" s="420" t="str">
        <f t="shared" si="54"/>
        <v>否</v>
      </c>
      <c r="G1124" s="288" t="str">
        <f t="shared" si="55"/>
        <v>项</v>
      </c>
    </row>
    <row r="1125" ht="18.75" spans="1:7">
      <c r="A1125" s="316">
        <v>2200104</v>
      </c>
      <c r="B1125" s="422" t="s">
        <v>1156</v>
      </c>
      <c r="C1125" s="311"/>
      <c r="D1125" s="311"/>
      <c r="E1125" s="419">
        <f t="shared" si="53"/>
        <v>0</v>
      </c>
      <c r="F1125" s="420" t="str">
        <f t="shared" si="54"/>
        <v>否</v>
      </c>
      <c r="G1125" s="288" t="str">
        <f t="shared" si="55"/>
        <v>项</v>
      </c>
    </row>
    <row r="1126" ht="18.75" spans="1:7">
      <c r="A1126" s="316">
        <v>2200106</v>
      </c>
      <c r="B1126" s="422" t="s">
        <v>1157</v>
      </c>
      <c r="C1126" s="311"/>
      <c r="D1126" s="311"/>
      <c r="E1126" s="419">
        <f t="shared" si="53"/>
        <v>0</v>
      </c>
      <c r="F1126" s="420" t="str">
        <f t="shared" si="54"/>
        <v>否</v>
      </c>
      <c r="G1126" s="288" t="str">
        <f t="shared" si="55"/>
        <v>项</v>
      </c>
    </row>
    <row r="1127" ht="18.75" spans="1:7">
      <c r="A1127" s="316">
        <v>2200107</v>
      </c>
      <c r="B1127" s="422" t="s">
        <v>1158</v>
      </c>
      <c r="C1127" s="311"/>
      <c r="D1127" s="311"/>
      <c r="E1127" s="419">
        <f t="shared" si="53"/>
        <v>0</v>
      </c>
      <c r="F1127" s="420" t="str">
        <f t="shared" si="54"/>
        <v>否</v>
      </c>
      <c r="G1127" s="288" t="str">
        <f t="shared" si="55"/>
        <v>项</v>
      </c>
    </row>
    <row r="1128" ht="18.75" spans="1:7">
      <c r="A1128" s="316">
        <v>2200108</v>
      </c>
      <c r="B1128" s="422" t="s">
        <v>1159</v>
      </c>
      <c r="C1128" s="311"/>
      <c r="D1128" s="311"/>
      <c r="E1128" s="419">
        <f t="shared" si="53"/>
        <v>0</v>
      </c>
      <c r="F1128" s="420" t="str">
        <f t="shared" si="54"/>
        <v>否</v>
      </c>
      <c r="G1128" s="288" t="str">
        <f t="shared" si="55"/>
        <v>项</v>
      </c>
    </row>
    <row r="1129" ht="18.75" spans="1:7">
      <c r="A1129" s="316">
        <v>2200109</v>
      </c>
      <c r="B1129" s="422" t="s">
        <v>1160</v>
      </c>
      <c r="C1129" s="311"/>
      <c r="D1129" s="311"/>
      <c r="E1129" s="419">
        <f t="shared" si="53"/>
        <v>0</v>
      </c>
      <c r="F1129" s="420" t="str">
        <f t="shared" si="54"/>
        <v>否</v>
      </c>
      <c r="G1129" s="288" t="str">
        <f t="shared" si="55"/>
        <v>项</v>
      </c>
    </row>
    <row r="1130" ht="18.75" spans="1:7">
      <c r="A1130" s="316">
        <v>2200112</v>
      </c>
      <c r="B1130" s="422" t="s">
        <v>1161</v>
      </c>
      <c r="C1130" s="311"/>
      <c r="D1130" s="311"/>
      <c r="E1130" s="419">
        <f t="shared" si="53"/>
        <v>0</v>
      </c>
      <c r="F1130" s="420" t="str">
        <f t="shared" si="54"/>
        <v>否</v>
      </c>
      <c r="G1130" s="288" t="str">
        <f t="shared" si="55"/>
        <v>项</v>
      </c>
    </row>
    <row r="1131" ht="18.75" spans="1:7">
      <c r="A1131" s="316">
        <v>2200113</v>
      </c>
      <c r="B1131" s="422" t="s">
        <v>1162</v>
      </c>
      <c r="C1131" s="311"/>
      <c r="D1131" s="311"/>
      <c r="E1131" s="419">
        <f t="shared" si="53"/>
        <v>0</v>
      </c>
      <c r="F1131" s="420" t="str">
        <f t="shared" si="54"/>
        <v>否</v>
      </c>
      <c r="G1131" s="288" t="str">
        <f t="shared" si="55"/>
        <v>项</v>
      </c>
    </row>
    <row r="1132" ht="18.75" spans="1:7">
      <c r="A1132" s="316">
        <v>2200114</v>
      </c>
      <c r="B1132" s="422" t="s">
        <v>1163</v>
      </c>
      <c r="C1132" s="311"/>
      <c r="D1132" s="311"/>
      <c r="E1132" s="419">
        <f t="shared" si="53"/>
        <v>0</v>
      </c>
      <c r="F1132" s="420" t="str">
        <f t="shared" si="54"/>
        <v>否</v>
      </c>
      <c r="G1132" s="288" t="str">
        <f t="shared" si="55"/>
        <v>项</v>
      </c>
    </row>
    <row r="1133" ht="18.75" spans="1:7">
      <c r="A1133" s="316">
        <v>2200115</v>
      </c>
      <c r="B1133" s="422" t="s">
        <v>1164</v>
      </c>
      <c r="C1133" s="311"/>
      <c r="D1133" s="311"/>
      <c r="E1133" s="419">
        <f t="shared" si="53"/>
        <v>0</v>
      </c>
      <c r="F1133" s="420" t="str">
        <f t="shared" si="54"/>
        <v>否</v>
      </c>
      <c r="G1133" s="288" t="str">
        <f t="shared" si="55"/>
        <v>项</v>
      </c>
    </row>
    <row r="1134" ht="18.75" spans="1:7">
      <c r="A1134" s="316">
        <v>2200116</v>
      </c>
      <c r="B1134" s="422" t="s">
        <v>1165</v>
      </c>
      <c r="C1134" s="311"/>
      <c r="D1134" s="311"/>
      <c r="E1134" s="419">
        <f t="shared" si="53"/>
        <v>0</v>
      </c>
      <c r="F1134" s="420" t="str">
        <f t="shared" si="54"/>
        <v>否</v>
      </c>
      <c r="G1134" s="288" t="str">
        <f t="shared" si="55"/>
        <v>项</v>
      </c>
    </row>
    <row r="1135" ht="18.75" spans="1:7">
      <c r="A1135" s="316">
        <v>2200119</v>
      </c>
      <c r="B1135" s="422" t="s">
        <v>1166</v>
      </c>
      <c r="C1135" s="311"/>
      <c r="D1135" s="311"/>
      <c r="E1135" s="419">
        <f t="shared" si="53"/>
        <v>0</v>
      </c>
      <c r="F1135" s="420" t="str">
        <f t="shared" si="54"/>
        <v>否</v>
      </c>
      <c r="G1135" s="288" t="str">
        <f t="shared" si="55"/>
        <v>项</v>
      </c>
    </row>
    <row r="1136" ht="18.75" spans="1:7">
      <c r="A1136" s="316">
        <v>2200120</v>
      </c>
      <c r="B1136" s="422" t="s">
        <v>1167</v>
      </c>
      <c r="C1136" s="311"/>
      <c r="D1136" s="311"/>
      <c r="E1136" s="419">
        <f t="shared" si="53"/>
        <v>0</v>
      </c>
      <c r="F1136" s="420" t="str">
        <f t="shared" si="54"/>
        <v>否</v>
      </c>
      <c r="G1136" s="288" t="str">
        <f t="shared" si="55"/>
        <v>项</v>
      </c>
    </row>
    <row r="1137" ht="18.75" spans="1:7">
      <c r="A1137" s="316">
        <v>2200121</v>
      </c>
      <c r="B1137" s="422" t="s">
        <v>1168</v>
      </c>
      <c r="C1137" s="311"/>
      <c r="D1137" s="311"/>
      <c r="E1137" s="419">
        <f t="shared" si="53"/>
        <v>0</v>
      </c>
      <c r="F1137" s="420" t="str">
        <f t="shared" si="54"/>
        <v>否</v>
      </c>
      <c r="G1137" s="288" t="str">
        <f t="shared" si="55"/>
        <v>项</v>
      </c>
    </row>
    <row r="1138" ht="18.75" spans="1:7">
      <c r="A1138" s="316">
        <v>2200122</v>
      </c>
      <c r="B1138" s="422" t="s">
        <v>1169</v>
      </c>
      <c r="C1138" s="311"/>
      <c r="D1138" s="311"/>
      <c r="E1138" s="419">
        <f t="shared" si="53"/>
        <v>0</v>
      </c>
      <c r="F1138" s="420" t="str">
        <f t="shared" si="54"/>
        <v>否</v>
      </c>
      <c r="G1138" s="288" t="str">
        <f t="shared" si="55"/>
        <v>项</v>
      </c>
    </row>
    <row r="1139" ht="18.75" spans="1:7">
      <c r="A1139" s="316">
        <v>2200123</v>
      </c>
      <c r="B1139" s="422" t="s">
        <v>1170</v>
      </c>
      <c r="C1139" s="311"/>
      <c r="D1139" s="311"/>
      <c r="E1139" s="419">
        <f t="shared" si="53"/>
        <v>0</v>
      </c>
      <c r="F1139" s="420" t="str">
        <f t="shared" si="54"/>
        <v>否</v>
      </c>
      <c r="G1139" s="288" t="str">
        <f t="shared" si="55"/>
        <v>项</v>
      </c>
    </row>
    <row r="1140" ht="18.75" spans="1:7">
      <c r="A1140" s="316">
        <v>2200124</v>
      </c>
      <c r="B1140" s="422" t="s">
        <v>1171</v>
      </c>
      <c r="C1140" s="311"/>
      <c r="D1140" s="311"/>
      <c r="E1140" s="419">
        <f t="shared" si="53"/>
        <v>0</v>
      </c>
      <c r="F1140" s="420" t="str">
        <f t="shared" si="54"/>
        <v>否</v>
      </c>
      <c r="G1140" s="288" t="str">
        <f t="shared" si="55"/>
        <v>项</v>
      </c>
    </row>
    <row r="1141" ht="18.75" spans="1:7">
      <c r="A1141" s="316">
        <v>2200125</v>
      </c>
      <c r="B1141" s="422" t="s">
        <v>1172</v>
      </c>
      <c r="C1141" s="311"/>
      <c r="D1141" s="311"/>
      <c r="E1141" s="419">
        <f t="shared" si="53"/>
        <v>0</v>
      </c>
      <c r="F1141" s="420" t="str">
        <f t="shared" si="54"/>
        <v>否</v>
      </c>
      <c r="G1141" s="288" t="str">
        <f t="shared" si="55"/>
        <v>项</v>
      </c>
    </row>
    <row r="1142" ht="18.75" spans="1:7">
      <c r="A1142" s="316">
        <v>2200126</v>
      </c>
      <c r="B1142" s="422" t="s">
        <v>1173</v>
      </c>
      <c r="C1142" s="311"/>
      <c r="D1142" s="311"/>
      <c r="E1142" s="419">
        <f t="shared" si="53"/>
        <v>0</v>
      </c>
      <c r="F1142" s="420" t="str">
        <f t="shared" si="54"/>
        <v>否</v>
      </c>
      <c r="G1142" s="288" t="str">
        <f t="shared" si="55"/>
        <v>项</v>
      </c>
    </row>
    <row r="1143" ht="18.75" spans="1:7">
      <c r="A1143" s="316">
        <v>2200127</v>
      </c>
      <c r="B1143" s="422" t="s">
        <v>1174</v>
      </c>
      <c r="C1143" s="311"/>
      <c r="D1143" s="311"/>
      <c r="E1143" s="419">
        <f t="shared" si="53"/>
        <v>0</v>
      </c>
      <c r="F1143" s="420" t="str">
        <f t="shared" si="54"/>
        <v>否</v>
      </c>
      <c r="G1143" s="288" t="str">
        <f t="shared" si="55"/>
        <v>项</v>
      </c>
    </row>
    <row r="1144" ht="18.75" spans="1:7">
      <c r="A1144" s="316">
        <v>2200128</v>
      </c>
      <c r="B1144" s="422" t="s">
        <v>1175</v>
      </c>
      <c r="C1144" s="311"/>
      <c r="D1144" s="311"/>
      <c r="E1144" s="419">
        <f t="shared" si="53"/>
        <v>0</v>
      </c>
      <c r="F1144" s="420" t="str">
        <f t="shared" si="54"/>
        <v>否</v>
      </c>
      <c r="G1144" s="288" t="str">
        <f t="shared" si="55"/>
        <v>项</v>
      </c>
    </row>
    <row r="1145" ht="18.75" spans="1:7">
      <c r="A1145" s="316">
        <v>2200129</v>
      </c>
      <c r="B1145" s="422" t="s">
        <v>1176</v>
      </c>
      <c r="C1145" s="311"/>
      <c r="D1145" s="311"/>
      <c r="E1145" s="419">
        <f t="shared" si="53"/>
        <v>0</v>
      </c>
      <c r="F1145" s="420" t="str">
        <f t="shared" si="54"/>
        <v>否</v>
      </c>
      <c r="G1145" s="288" t="str">
        <f t="shared" si="55"/>
        <v>项</v>
      </c>
    </row>
    <row r="1146" ht="18.75" spans="1:7">
      <c r="A1146" s="316">
        <v>2200150</v>
      </c>
      <c r="B1146" s="422" t="s">
        <v>157</v>
      </c>
      <c r="C1146" s="311">
        <v>376</v>
      </c>
      <c r="D1146" s="311">
        <v>398</v>
      </c>
      <c r="E1146" s="419">
        <f t="shared" si="53"/>
        <v>0.059</v>
      </c>
      <c r="F1146" s="420" t="str">
        <f t="shared" si="54"/>
        <v>是</v>
      </c>
      <c r="G1146" s="288" t="str">
        <f t="shared" si="55"/>
        <v>项</v>
      </c>
    </row>
    <row r="1147" ht="18.75" spans="1:7">
      <c r="A1147" s="316">
        <v>2200199</v>
      </c>
      <c r="B1147" s="422" t="s">
        <v>1177</v>
      </c>
      <c r="C1147" s="311">
        <v>284</v>
      </c>
      <c r="D1147" s="311">
        <v>131</v>
      </c>
      <c r="E1147" s="419">
        <f t="shared" si="53"/>
        <v>-0.539</v>
      </c>
      <c r="F1147" s="420" t="str">
        <f t="shared" si="54"/>
        <v>是</v>
      </c>
      <c r="G1147" s="288" t="str">
        <f t="shared" si="55"/>
        <v>项</v>
      </c>
    </row>
    <row r="1148" ht="18.75" spans="1:7">
      <c r="A1148" s="316">
        <v>22005</v>
      </c>
      <c r="B1148" s="421" t="s">
        <v>1178</v>
      </c>
      <c r="C1148" s="305">
        <f>SUM(C1149:C1162)</f>
        <v>102</v>
      </c>
      <c r="D1148" s="305">
        <f>SUM(D1149:D1162)</f>
        <v>99</v>
      </c>
      <c r="E1148" s="419">
        <f t="shared" si="53"/>
        <v>-0.029</v>
      </c>
      <c r="F1148" s="420" t="str">
        <f t="shared" si="54"/>
        <v>是</v>
      </c>
      <c r="G1148" s="288" t="str">
        <f t="shared" si="55"/>
        <v>款</v>
      </c>
    </row>
    <row r="1149" ht="18.75" spans="1:7">
      <c r="A1149" s="316">
        <v>2200501</v>
      </c>
      <c r="B1149" s="422" t="s">
        <v>139</v>
      </c>
      <c r="C1149" s="311"/>
      <c r="D1149" s="311"/>
      <c r="E1149" s="419">
        <f t="shared" si="53"/>
        <v>0</v>
      </c>
      <c r="F1149" s="420" t="str">
        <f t="shared" si="54"/>
        <v>否</v>
      </c>
      <c r="G1149" s="288" t="str">
        <f t="shared" si="55"/>
        <v>项</v>
      </c>
    </row>
    <row r="1150" ht="18.75" spans="1:7">
      <c r="A1150" s="316">
        <v>2200502</v>
      </c>
      <c r="B1150" s="422" t="s">
        <v>141</v>
      </c>
      <c r="C1150" s="311"/>
      <c r="D1150" s="311"/>
      <c r="E1150" s="419">
        <f t="shared" si="53"/>
        <v>0</v>
      </c>
      <c r="F1150" s="420" t="str">
        <f t="shared" si="54"/>
        <v>否</v>
      </c>
      <c r="G1150" s="288" t="str">
        <f t="shared" si="55"/>
        <v>项</v>
      </c>
    </row>
    <row r="1151" ht="18.75" spans="1:7">
      <c r="A1151" s="316">
        <v>2200503</v>
      </c>
      <c r="B1151" s="422" t="s">
        <v>143</v>
      </c>
      <c r="C1151" s="311"/>
      <c r="D1151" s="311"/>
      <c r="E1151" s="419">
        <f t="shared" si="53"/>
        <v>0</v>
      </c>
      <c r="F1151" s="420" t="str">
        <f t="shared" si="54"/>
        <v>否</v>
      </c>
      <c r="G1151" s="288" t="str">
        <f t="shared" si="55"/>
        <v>项</v>
      </c>
    </row>
    <row r="1152" ht="18.75" spans="1:7">
      <c r="A1152" s="316">
        <v>2200504</v>
      </c>
      <c r="B1152" s="422" t="s">
        <v>1179</v>
      </c>
      <c r="C1152" s="311">
        <v>86</v>
      </c>
      <c r="D1152" s="311">
        <v>83</v>
      </c>
      <c r="E1152" s="419">
        <f t="shared" si="53"/>
        <v>-0.035</v>
      </c>
      <c r="F1152" s="420" t="str">
        <f t="shared" si="54"/>
        <v>是</v>
      </c>
      <c r="G1152" s="288" t="str">
        <f t="shared" si="55"/>
        <v>项</v>
      </c>
    </row>
    <row r="1153" ht="18.75" spans="1:7">
      <c r="A1153" s="316">
        <v>2200506</v>
      </c>
      <c r="B1153" s="422" t="s">
        <v>1180</v>
      </c>
      <c r="C1153" s="311"/>
      <c r="D1153" s="311"/>
      <c r="E1153" s="419">
        <f t="shared" si="53"/>
        <v>0</v>
      </c>
      <c r="F1153" s="420" t="str">
        <f t="shared" si="54"/>
        <v>否</v>
      </c>
      <c r="G1153" s="288" t="str">
        <f t="shared" si="55"/>
        <v>项</v>
      </c>
    </row>
    <row r="1154" ht="18.75" spans="1:7">
      <c r="A1154" s="316">
        <v>2200507</v>
      </c>
      <c r="B1154" s="422" t="s">
        <v>1181</v>
      </c>
      <c r="C1154" s="311"/>
      <c r="D1154" s="311"/>
      <c r="E1154" s="419">
        <f t="shared" si="53"/>
        <v>0</v>
      </c>
      <c r="F1154" s="420" t="str">
        <f t="shared" si="54"/>
        <v>否</v>
      </c>
      <c r="G1154" s="288" t="str">
        <f t="shared" si="55"/>
        <v>项</v>
      </c>
    </row>
    <row r="1155" ht="18.75" spans="1:7">
      <c r="A1155" s="316">
        <v>2200508</v>
      </c>
      <c r="B1155" s="422" t="s">
        <v>1182</v>
      </c>
      <c r="C1155" s="311"/>
      <c r="D1155" s="311"/>
      <c r="E1155" s="419">
        <f t="shared" si="53"/>
        <v>0</v>
      </c>
      <c r="F1155" s="420" t="str">
        <f t="shared" si="54"/>
        <v>否</v>
      </c>
      <c r="G1155" s="288" t="str">
        <f t="shared" si="55"/>
        <v>项</v>
      </c>
    </row>
    <row r="1156" ht="18.75" spans="1:7">
      <c r="A1156" s="316">
        <v>2200509</v>
      </c>
      <c r="B1156" s="422" t="s">
        <v>1183</v>
      </c>
      <c r="C1156" s="311">
        <v>1</v>
      </c>
      <c r="D1156" s="311"/>
      <c r="E1156" s="419">
        <f t="shared" ref="E1156:E1219" si="56">IF(C1156&lt;0,"",IFERROR(D1156/C1156-1,0))</f>
        <v>-1</v>
      </c>
      <c r="F1156" s="420" t="str">
        <f t="shared" ref="F1156:F1219" si="57">IF(LEN(A1156)=3,"是",IF(B1156&lt;&gt;"",IF(SUM(C1156:D1156)&lt;&gt;0,"是","否"),"是"))</f>
        <v>是</v>
      </c>
      <c r="G1156" s="288" t="str">
        <f t="shared" ref="G1156:G1219" si="58">IF(LEN(A1156)=3,"类",IF(LEN(A1156)=5,"款","项"))</f>
        <v>项</v>
      </c>
    </row>
    <row r="1157" ht="18.75" spans="1:7">
      <c r="A1157" s="316">
        <v>2200510</v>
      </c>
      <c r="B1157" s="422" t="s">
        <v>1184</v>
      </c>
      <c r="C1157" s="311">
        <v>14</v>
      </c>
      <c r="D1157" s="311">
        <v>15</v>
      </c>
      <c r="E1157" s="419">
        <f t="shared" si="56"/>
        <v>0.071</v>
      </c>
      <c r="F1157" s="420" t="str">
        <f t="shared" si="57"/>
        <v>是</v>
      </c>
      <c r="G1157" s="288" t="str">
        <f t="shared" si="58"/>
        <v>项</v>
      </c>
    </row>
    <row r="1158" ht="18.75" spans="1:7">
      <c r="A1158" s="316">
        <v>2200511</v>
      </c>
      <c r="B1158" s="422" t="s">
        <v>1185</v>
      </c>
      <c r="C1158" s="311"/>
      <c r="D1158" s="311"/>
      <c r="E1158" s="419">
        <f t="shared" si="56"/>
        <v>0</v>
      </c>
      <c r="F1158" s="420" t="str">
        <f t="shared" si="57"/>
        <v>否</v>
      </c>
      <c r="G1158" s="288" t="str">
        <f t="shared" si="58"/>
        <v>项</v>
      </c>
    </row>
    <row r="1159" ht="18.75" spans="1:7">
      <c r="A1159" s="316">
        <v>2200512</v>
      </c>
      <c r="B1159" s="422" t="s">
        <v>1186</v>
      </c>
      <c r="C1159" s="311"/>
      <c r="D1159" s="311"/>
      <c r="E1159" s="419">
        <f t="shared" si="56"/>
        <v>0</v>
      </c>
      <c r="F1159" s="420" t="str">
        <f t="shared" si="57"/>
        <v>否</v>
      </c>
      <c r="G1159" s="288" t="str">
        <f t="shared" si="58"/>
        <v>项</v>
      </c>
    </row>
    <row r="1160" ht="18.75" spans="1:7">
      <c r="A1160" s="316">
        <v>2200513</v>
      </c>
      <c r="B1160" s="422" t="s">
        <v>1187</v>
      </c>
      <c r="C1160" s="311"/>
      <c r="D1160" s="311"/>
      <c r="E1160" s="419">
        <f t="shared" si="56"/>
        <v>0</v>
      </c>
      <c r="F1160" s="420" t="str">
        <f t="shared" si="57"/>
        <v>否</v>
      </c>
      <c r="G1160" s="288" t="str">
        <f t="shared" si="58"/>
        <v>项</v>
      </c>
    </row>
    <row r="1161" ht="18.75" spans="1:7">
      <c r="A1161" s="316">
        <v>2200514</v>
      </c>
      <c r="B1161" s="422" t="s">
        <v>1188</v>
      </c>
      <c r="C1161" s="311"/>
      <c r="D1161" s="311"/>
      <c r="E1161" s="419">
        <f t="shared" si="56"/>
        <v>0</v>
      </c>
      <c r="F1161" s="420" t="str">
        <f t="shared" si="57"/>
        <v>否</v>
      </c>
      <c r="G1161" s="288" t="str">
        <f t="shared" si="58"/>
        <v>项</v>
      </c>
    </row>
    <row r="1162" ht="18.75" spans="1:7">
      <c r="A1162" s="316">
        <v>2200599</v>
      </c>
      <c r="B1162" s="422" t="s">
        <v>1189</v>
      </c>
      <c r="C1162" s="311">
        <v>1</v>
      </c>
      <c r="D1162" s="311">
        <v>1</v>
      </c>
      <c r="E1162" s="419">
        <f t="shared" si="56"/>
        <v>0</v>
      </c>
      <c r="F1162" s="420" t="str">
        <f t="shared" si="57"/>
        <v>是</v>
      </c>
      <c r="G1162" s="288" t="str">
        <f t="shared" si="58"/>
        <v>项</v>
      </c>
    </row>
    <row r="1163" ht="18.75" spans="1:7">
      <c r="A1163" s="316">
        <v>22099</v>
      </c>
      <c r="B1163" s="421" t="s">
        <v>1190</v>
      </c>
      <c r="C1163" s="305">
        <f>C1164</f>
        <v>0</v>
      </c>
      <c r="D1163" s="305">
        <f>D1164</f>
        <v>0</v>
      </c>
      <c r="E1163" s="419">
        <f t="shared" si="56"/>
        <v>0</v>
      </c>
      <c r="F1163" s="420" t="str">
        <f t="shared" si="57"/>
        <v>否</v>
      </c>
      <c r="G1163" s="288" t="str">
        <f t="shared" si="58"/>
        <v>款</v>
      </c>
    </row>
    <row r="1164" ht="18.75" spans="1:7">
      <c r="A1164" s="427">
        <v>2209999</v>
      </c>
      <c r="B1164" s="422" t="s">
        <v>1190</v>
      </c>
      <c r="C1164" s="311"/>
      <c r="D1164" s="311"/>
      <c r="E1164" s="419">
        <f t="shared" si="56"/>
        <v>0</v>
      </c>
      <c r="F1164" s="420" t="str">
        <f t="shared" si="57"/>
        <v>否</v>
      </c>
      <c r="G1164" s="288" t="str">
        <f t="shared" si="58"/>
        <v>项</v>
      </c>
    </row>
    <row r="1165" ht="18.75" spans="1:7">
      <c r="A1165" s="317">
        <v>221</v>
      </c>
      <c r="B1165" s="418" t="s">
        <v>106</v>
      </c>
      <c r="C1165" s="300">
        <f>SUM(C1166,C1181,C1185)</f>
        <v>12900</v>
      </c>
      <c r="D1165" s="300">
        <f>SUM(D1166,D1181,D1185)</f>
        <v>16683</v>
      </c>
      <c r="E1165" s="419">
        <f t="shared" si="56"/>
        <v>0.293</v>
      </c>
      <c r="F1165" s="420" t="str">
        <f t="shared" si="57"/>
        <v>是</v>
      </c>
      <c r="G1165" s="288" t="str">
        <f t="shared" si="58"/>
        <v>类</v>
      </c>
    </row>
    <row r="1166" ht="18.75" spans="1:7">
      <c r="A1166" s="316">
        <v>22101</v>
      </c>
      <c r="B1166" s="421" t="s">
        <v>1191</v>
      </c>
      <c r="C1166" s="305">
        <f>SUM(C1167:C1180)</f>
        <v>5988</v>
      </c>
      <c r="D1166" s="305">
        <f>SUM(D1167:D1180)</f>
        <v>9034</v>
      </c>
      <c r="E1166" s="419">
        <f t="shared" si="56"/>
        <v>0.509</v>
      </c>
      <c r="F1166" s="420" t="str">
        <f t="shared" si="57"/>
        <v>是</v>
      </c>
      <c r="G1166" s="288" t="str">
        <f t="shared" si="58"/>
        <v>款</v>
      </c>
    </row>
    <row r="1167" ht="18.75" spans="1:7">
      <c r="A1167" s="316">
        <v>2210101</v>
      </c>
      <c r="B1167" s="431" t="s">
        <v>1192</v>
      </c>
      <c r="C1167" s="311"/>
      <c r="D1167" s="432"/>
      <c r="E1167" s="419">
        <f t="shared" si="56"/>
        <v>0</v>
      </c>
      <c r="F1167" s="420" t="str">
        <f t="shared" si="57"/>
        <v>否</v>
      </c>
      <c r="G1167" s="288" t="str">
        <f t="shared" si="58"/>
        <v>项</v>
      </c>
    </row>
    <row r="1168" ht="18.75" spans="1:7">
      <c r="A1168" s="316">
        <v>2210102</v>
      </c>
      <c r="B1168" s="422" t="s">
        <v>1193</v>
      </c>
      <c r="C1168" s="311"/>
      <c r="D1168" s="311"/>
      <c r="E1168" s="419">
        <f t="shared" si="56"/>
        <v>0</v>
      </c>
      <c r="F1168" s="420" t="str">
        <f t="shared" si="57"/>
        <v>否</v>
      </c>
      <c r="G1168" s="288" t="str">
        <f t="shared" si="58"/>
        <v>项</v>
      </c>
    </row>
    <row r="1169" ht="18.75" spans="1:7">
      <c r="A1169" s="316">
        <v>2210103</v>
      </c>
      <c r="B1169" s="422" t="s">
        <v>1194</v>
      </c>
      <c r="C1169" s="311">
        <v>1587</v>
      </c>
      <c r="D1169" s="311">
        <v>4361</v>
      </c>
      <c r="E1169" s="419">
        <f t="shared" si="56"/>
        <v>1.748</v>
      </c>
      <c r="F1169" s="420" t="str">
        <f t="shared" si="57"/>
        <v>是</v>
      </c>
      <c r="G1169" s="288" t="str">
        <f t="shared" si="58"/>
        <v>项</v>
      </c>
    </row>
    <row r="1170" ht="18.75" spans="1:7">
      <c r="A1170" s="316">
        <v>2210104</v>
      </c>
      <c r="B1170" s="422" t="s">
        <v>1195</v>
      </c>
      <c r="C1170" s="311"/>
      <c r="D1170" s="311"/>
      <c r="E1170" s="419">
        <f t="shared" si="56"/>
        <v>0</v>
      </c>
      <c r="F1170" s="420" t="str">
        <f t="shared" si="57"/>
        <v>否</v>
      </c>
      <c r="G1170" s="288" t="str">
        <f t="shared" si="58"/>
        <v>项</v>
      </c>
    </row>
    <row r="1171" ht="18.75" spans="1:7">
      <c r="A1171" s="316">
        <v>2210105</v>
      </c>
      <c r="B1171" s="422" t="s">
        <v>1196</v>
      </c>
      <c r="C1171" s="311">
        <v>1490</v>
      </c>
      <c r="D1171" s="311">
        <v>1943</v>
      </c>
      <c r="E1171" s="419">
        <f t="shared" si="56"/>
        <v>0.304</v>
      </c>
      <c r="F1171" s="420" t="str">
        <f t="shared" si="57"/>
        <v>是</v>
      </c>
      <c r="G1171" s="288" t="str">
        <f t="shared" si="58"/>
        <v>项</v>
      </c>
    </row>
    <row r="1172" ht="18.75" spans="1:7">
      <c r="A1172" s="316">
        <v>2210106</v>
      </c>
      <c r="B1172" s="431" t="s">
        <v>1197</v>
      </c>
      <c r="C1172" s="311">
        <v>110</v>
      </c>
      <c r="D1172" s="432"/>
      <c r="E1172" s="419">
        <f t="shared" si="56"/>
        <v>-1</v>
      </c>
      <c r="F1172" s="420" t="str">
        <f t="shared" si="57"/>
        <v>是</v>
      </c>
      <c r="G1172" s="288" t="str">
        <f t="shared" si="58"/>
        <v>项</v>
      </c>
    </row>
    <row r="1173" ht="18.75" spans="1:7">
      <c r="A1173" s="316">
        <v>2210107</v>
      </c>
      <c r="B1173" s="431" t="s">
        <v>1198</v>
      </c>
      <c r="C1173" s="311">
        <v>7</v>
      </c>
      <c r="D1173" s="432"/>
      <c r="E1173" s="419">
        <f t="shared" si="56"/>
        <v>-1</v>
      </c>
      <c r="F1173" s="420" t="str">
        <f t="shared" si="57"/>
        <v>是</v>
      </c>
      <c r="G1173" s="288" t="str">
        <f t="shared" si="58"/>
        <v>项</v>
      </c>
    </row>
    <row r="1174" ht="18.75" spans="1:7">
      <c r="A1174" s="316">
        <v>2210108</v>
      </c>
      <c r="B1174" s="422" t="s">
        <v>1199</v>
      </c>
      <c r="C1174" s="311">
        <v>1195</v>
      </c>
      <c r="D1174" s="311">
        <v>1500</v>
      </c>
      <c r="E1174" s="419">
        <f t="shared" si="56"/>
        <v>0.255</v>
      </c>
      <c r="F1174" s="420" t="str">
        <f t="shared" si="57"/>
        <v>是</v>
      </c>
      <c r="G1174" s="288" t="str">
        <f t="shared" si="58"/>
        <v>项</v>
      </c>
    </row>
    <row r="1175" ht="18.75" spans="1:7">
      <c r="A1175" s="316">
        <v>2210109</v>
      </c>
      <c r="B1175" s="431" t="s">
        <v>1200</v>
      </c>
      <c r="C1175" s="311"/>
      <c r="D1175" s="432"/>
      <c r="E1175" s="419">
        <f t="shared" si="56"/>
        <v>0</v>
      </c>
      <c r="F1175" s="420" t="str">
        <f t="shared" si="57"/>
        <v>否</v>
      </c>
      <c r="G1175" s="288" t="str">
        <f t="shared" si="58"/>
        <v>项</v>
      </c>
    </row>
    <row r="1176" ht="18.75" spans="1:7">
      <c r="A1176" s="308">
        <v>2210110</v>
      </c>
      <c r="B1176" s="431" t="s">
        <v>1201</v>
      </c>
      <c r="C1176" s="311">
        <v>649</v>
      </c>
      <c r="D1176" s="432"/>
      <c r="E1176" s="419">
        <f t="shared" si="56"/>
        <v>-1</v>
      </c>
      <c r="F1176" s="420" t="str">
        <f t="shared" si="57"/>
        <v>是</v>
      </c>
      <c r="G1176" s="288" t="str">
        <f t="shared" si="58"/>
        <v>项</v>
      </c>
    </row>
    <row r="1177" ht="18.75" spans="1:7">
      <c r="A1177" s="308">
        <v>2210111</v>
      </c>
      <c r="B1177" s="425" t="s">
        <v>1202</v>
      </c>
      <c r="C1177" s="311"/>
      <c r="D1177" s="311">
        <v>280</v>
      </c>
      <c r="E1177" s="419">
        <f t="shared" si="56"/>
        <v>0</v>
      </c>
      <c r="F1177" s="420" t="str">
        <f t="shared" si="57"/>
        <v>是</v>
      </c>
      <c r="G1177" s="288" t="str">
        <f t="shared" si="58"/>
        <v>项</v>
      </c>
    </row>
    <row r="1178" ht="18.75" spans="1:7">
      <c r="A1178" s="308">
        <v>2210112</v>
      </c>
      <c r="B1178" s="425" t="s">
        <v>1203</v>
      </c>
      <c r="C1178" s="311"/>
      <c r="D1178" s="311"/>
      <c r="E1178" s="419">
        <f t="shared" si="56"/>
        <v>0</v>
      </c>
      <c r="F1178" s="420" t="str">
        <f t="shared" si="57"/>
        <v>否</v>
      </c>
      <c r="G1178" s="288" t="str">
        <f t="shared" si="58"/>
        <v>项</v>
      </c>
    </row>
    <row r="1179" ht="18.75" spans="1:7">
      <c r="A1179" s="308">
        <v>2210113</v>
      </c>
      <c r="B1179" s="425" t="s">
        <v>1204</v>
      </c>
      <c r="C1179" s="311"/>
      <c r="D1179" s="311"/>
      <c r="E1179" s="419">
        <f t="shared" si="56"/>
        <v>0</v>
      </c>
      <c r="F1179" s="420" t="str">
        <f t="shared" si="57"/>
        <v>否</v>
      </c>
      <c r="G1179" s="288" t="str">
        <f t="shared" si="58"/>
        <v>项</v>
      </c>
    </row>
    <row r="1180" ht="18.75" spans="1:7">
      <c r="A1180" s="316">
        <v>2210199</v>
      </c>
      <c r="B1180" s="422" t="s">
        <v>1205</v>
      </c>
      <c r="C1180" s="311">
        <v>950</v>
      </c>
      <c r="D1180" s="311">
        <v>950</v>
      </c>
      <c r="E1180" s="419">
        <f t="shared" si="56"/>
        <v>0</v>
      </c>
      <c r="F1180" s="420" t="str">
        <f t="shared" si="57"/>
        <v>是</v>
      </c>
      <c r="G1180" s="288" t="str">
        <f t="shared" si="58"/>
        <v>项</v>
      </c>
    </row>
    <row r="1181" ht="18.75" spans="1:7">
      <c r="A1181" s="316">
        <v>22102</v>
      </c>
      <c r="B1181" s="421" t="s">
        <v>1206</v>
      </c>
      <c r="C1181" s="305">
        <f>SUM(C1182:C1184)</f>
        <v>6912</v>
      </c>
      <c r="D1181" s="305">
        <f>SUM(D1182:D1184)</f>
        <v>7649</v>
      </c>
      <c r="E1181" s="419">
        <f t="shared" si="56"/>
        <v>0.107</v>
      </c>
      <c r="F1181" s="420" t="str">
        <f t="shared" si="57"/>
        <v>是</v>
      </c>
      <c r="G1181" s="288" t="str">
        <f t="shared" si="58"/>
        <v>款</v>
      </c>
    </row>
    <row r="1182" ht="18.75" spans="1:7">
      <c r="A1182" s="316">
        <v>2210201</v>
      </c>
      <c r="B1182" s="422" t="s">
        <v>1207</v>
      </c>
      <c r="C1182" s="311">
        <v>6912</v>
      </c>
      <c r="D1182" s="311">
        <v>7649</v>
      </c>
      <c r="E1182" s="419">
        <f t="shared" si="56"/>
        <v>0.107</v>
      </c>
      <c r="F1182" s="420" t="str">
        <f t="shared" si="57"/>
        <v>是</v>
      </c>
      <c r="G1182" s="288" t="str">
        <f t="shared" si="58"/>
        <v>项</v>
      </c>
    </row>
    <row r="1183" ht="18.75" spans="1:7">
      <c r="A1183" s="316">
        <v>2210202</v>
      </c>
      <c r="B1183" s="422" t="s">
        <v>1208</v>
      </c>
      <c r="C1183" s="311"/>
      <c r="D1183" s="311"/>
      <c r="E1183" s="419">
        <f t="shared" si="56"/>
        <v>0</v>
      </c>
      <c r="F1183" s="420" t="str">
        <f t="shared" si="57"/>
        <v>否</v>
      </c>
      <c r="G1183" s="288" t="str">
        <f t="shared" si="58"/>
        <v>项</v>
      </c>
    </row>
    <row r="1184" ht="18.75" spans="1:7">
      <c r="A1184" s="316">
        <v>2210203</v>
      </c>
      <c r="B1184" s="422" t="s">
        <v>1209</v>
      </c>
      <c r="C1184" s="311"/>
      <c r="D1184" s="311"/>
      <c r="E1184" s="419">
        <f t="shared" si="56"/>
        <v>0</v>
      </c>
      <c r="F1184" s="420" t="str">
        <f t="shared" si="57"/>
        <v>否</v>
      </c>
      <c r="G1184" s="288" t="str">
        <f t="shared" si="58"/>
        <v>项</v>
      </c>
    </row>
    <row r="1185" ht="18.75" spans="1:7">
      <c r="A1185" s="316">
        <v>22103</v>
      </c>
      <c r="B1185" s="421" t="s">
        <v>1210</v>
      </c>
      <c r="C1185" s="305">
        <f>SUM(C1186:C1188)</f>
        <v>0</v>
      </c>
      <c r="D1185" s="305">
        <f>SUM(D1186:D1188)</f>
        <v>0</v>
      </c>
      <c r="E1185" s="419">
        <f t="shared" si="56"/>
        <v>0</v>
      </c>
      <c r="F1185" s="420" t="str">
        <f t="shared" si="57"/>
        <v>否</v>
      </c>
      <c r="G1185" s="288" t="str">
        <f t="shared" si="58"/>
        <v>款</v>
      </c>
    </row>
    <row r="1186" ht="18.75" spans="1:7">
      <c r="A1186" s="316">
        <v>2210301</v>
      </c>
      <c r="B1186" s="422" t="s">
        <v>1211</v>
      </c>
      <c r="C1186" s="311"/>
      <c r="D1186" s="311"/>
      <c r="E1186" s="419">
        <f t="shared" si="56"/>
        <v>0</v>
      </c>
      <c r="F1186" s="420" t="str">
        <f t="shared" si="57"/>
        <v>否</v>
      </c>
      <c r="G1186" s="288" t="str">
        <f t="shared" si="58"/>
        <v>项</v>
      </c>
    </row>
    <row r="1187" ht="18.75" spans="1:7">
      <c r="A1187" s="316">
        <v>2210302</v>
      </c>
      <c r="B1187" s="422" t="s">
        <v>1212</v>
      </c>
      <c r="C1187" s="311"/>
      <c r="D1187" s="311"/>
      <c r="E1187" s="419">
        <f t="shared" si="56"/>
        <v>0</v>
      </c>
      <c r="F1187" s="420" t="str">
        <f t="shared" si="57"/>
        <v>否</v>
      </c>
      <c r="G1187" s="288" t="str">
        <f t="shared" si="58"/>
        <v>项</v>
      </c>
    </row>
    <row r="1188" ht="18.75" spans="1:7">
      <c r="A1188" s="316">
        <v>2210399</v>
      </c>
      <c r="B1188" s="422" t="s">
        <v>1213</v>
      </c>
      <c r="C1188" s="311"/>
      <c r="D1188" s="311"/>
      <c r="E1188" s="419">
        <f t="shared" si="56"/>
        <v>0</v>
      </c>
      <c r="F1188" s="420" t="str">
        <f t="shared" si="57"/>
        <v>否</v>
      </c>
      <c r="G1188" s="288" t="str">
        <f t="shared" si="58"/>
        <v>项</v>
      </c>
    </row>
    <row r="1189" ht="18.75" spans="1:7">
      <c r="A1189" s="317">
        <v>222</v>
      </c>
      <c r="B1189" s="418" t="s">
        <v>108</v>
      </c>
      <c r="C1189" s="300">
        <f>SUM(C1190,C1208,C1215,C1221)</f>
        <v>281</v>
      </c>
      <c r="D1189" s="300">
        <f>SUM(D1190,D1208,D1215,D1221)</f>
        <v>152</v>
      </c>
      <c r="E1189" s="419">
        <f t="shared" si="56"/>
        <v>-0.459</v>
      </c>
      <c r="F1189" s="420" t="str">
        <f t="shared" si="57"/>
        <v>是</v>
      </c>
      <c r="G1189" s="288" t="str">
        <f t="shared" si="58"/>
        <v>类</v>
      </c>
    </row>
    <row r="1190" ht="18.75" spans="1:7">
      <c r="A1190" s="316">
        <v>22201</v>
      </c>
      <c r="B1190" s="421" t="s">
        <v>1214</v>
      </c>
      <c r="C1190" s="305">
        <f>SUM(C1191:C1207)</f>
        <v>279</v>
      </c>
      <c r="D1190" s="305">
        <f>SUM(D1191:D1207)</f>
        <v>152</v>
      </c>
      <c r="E1190" s="419">
        <f t="shared" si="56"/>
        <v>-0.455</v>
      </c>
      <c r="F1190" s="420" t="str">
        <f t="shared" si="57"/>
        <v>是</v>
      </c>
      <c r="G1190" s="288" t="str">
        <f t="shared" si="58"/>
        <v>款</v>
      </c>
    </row>
    <row r="1191" ht="18.75" spans="1:7">
      <c r="A1191" s="316">
        <v>2220101</v>
      </c>
      <c r="B1191" s="422" t="s">
        <v>139</v>
      </c>
      <c r="C1191" s="311"/>
      <c r="D1191" s="311">
        <v>2</v>
      </c>
      <c r="E1191" s="419">
        <f t="shared" si="56"/>
        <v>0</v>
      </c>
      <c r="F1191" s="420" t="str">
        <f t="shared" si="57"/>
        <v>是</v>
      </c>
      <c r="G1191" s="288" t="str">
        <f t="shared" si="58"/>
        <v>项</v>
      </c>
    </row>
    <row r="1192" ht="18.75" spans="1:7">
      <c r="A1192" s="316">
        <v>2220102</v>
      </c>
      <c r="B1192" s="422" t="s">
        <v>141</v>
      </c>
      <c r="C1192" s="311"/>
      <c r="D1192" s="311"/>
      <c r="E1192" s="419">
        <f t="shared" si="56"/>
        <v>0</v>
      </c>
      <c r="F1192" s="420" t="str">
        <f t="shared" si="57"/>
        <v>否</v>
      </c>
      <c r="G1192" s="288" t="str">
        <f t="shared" si="58"/>
        <v>项</v>
      </c>
    </row>
    <row r="1193" ht="18.75" spans="1:7">
      <c r="A1193" s="316">
        <v>2220103</v>
      </c>
      <c r="B1193" s="422" t="s">
        <v>143</v>
      </c>
      <c r="C1193" s="311"/>
      <c r="D1193" s="311"/>
      <c r="E1193" s="419">
        <f t="shared" si="56"/>
        <v>0</v>
      </c>
      <c r="F1193" s="420" t="str">
        <f t="shared" si="57"/>
        <v>否</v>
      </c>
      <c r="G1193" s="288" t="str">
        <f t="shared" si="58"/>
        <v>项</v>
      </c>
    </row>
    <row r="1194" ht="18.75" spans="1:7">
      <c r="A1194" s="316">
        <v>2220104</v>
      </c>
      <c r="B1194" s="422" t="s">
        <v>1215</v>
      </c>
      <c r="C1194" s="311"/>
      <c r="D1194" s="311"/>
      <c r="E1194" s="419">
        <f t="shared" si="56"/>
        <v>0</v>
      </c>
      <c r="F1194" s="420" t="str">
        <f t="shared" si="57"/>
        <v>否</v>
      </c>
      <c r="G1194" s="288" t="str">
        <f t="shared" si="58"/>
        <v>项</v>
      </c>
    </row>
    <row r="1195" ht="18.75" spans="1:7">
      <c r="A1195" s="316">
        <v>2220105</v>
      </c>
      <c r="B1195" s="422" t="s">
        <v>1216</v>
      </c>
      <c r="C1195" s="311"/>
      <c r="D1195" s="311"/>
      <c r="E1195" s="419">
        <f t="shared" si="56"/>
        <v>0</v>
      </c>
      <c r="F1195" s="420" t="str">
        <f t="shared" si="57"/>
        <v>否</v>
      </c>
      <c r="G1195" s="288" t="str">
        <f t="shared" si="58"/>
        <v>项</v>
      </c>
    </row>
    <row r="1196" ht="18.75" spans="1:7">
      <c r="A1196" s="316">
        <v>2220106</v>
      </c>
      <c r="B1196" s="422" t="s">
        <v>1217</v>
      </c>
      <c r="C1196" s="311"/>
      <c r="D1196" s="311"/>
      <c r="E1196" s="419">
        <f t="shared" si="56"/>
        <v>0</v>
      </c>
      <c r="F1196" s="420" t="str">
        <f t="shared" si="57"/>
        <v>否</v>
      </c>
      <c r="G1196" s="288" t="str">
        <f t="shared" si="58"/>
        <v>项</v>
      </c>
    </row>
    <row r="1197" ht="18.75" spans="1:7">
      <c r="A1197" s="316">
        <v>2220107</v>
      </c>
      <c r="B1197" s="422" t="s">
        <v>1218</v>
      </c>
      <c r="C1197" s="311"/>
      <c r="D1197" s="311"/>
      <c r="E1197" s="419">
        <f t="shared" si="56"/>
        <v>0</v>
      </c>
      <c r="F1197" s="420" t="str">
        <f t="shared" si="57"/>
        <v>否</v>
      </c>
      <c r="G1197" s="288" t="str">
        <f t="shared" si="58"/>
        <v>项</v>
      </c>
    </row>
    <row r="1198" ht="18.75" spans="1:7">
      <c r="A1198" s="316">
        <v>2220112</v>
      </c>
      <c r="B1198" s="422" t="s">
        <v>1219</v>
      </c>
      <c r="C1198" s="311"/>
      <c r="D1198" s="311"/>
      <c r="E1198" s="419">
        <f t="shared" si="56"/>
        <v>0</v>
      </c>
      <c r="F1198" s="420" t="str">
        <f t="shared" si="57"/>
        <v>否</v>
      </c>
      <c r="G1198" s="288" t="str">
        <f t="shared" si="58"/>
        <v>项</v>
      </c>
    </row>
    <row r="1199" ht="18.75" spans="1:7">
      <c r="A1199" s="316">
        <v>2220113</v>
      </c>
      <c r="B1199" s="422" t="s">
        <v>1220</v>
      </c>
      <c r="C1199" s="311"/>
      <c r="D1199" s="311"/>
      <c r="E1199" s="419">
        <f t="shared" si="56"/>
        <v>0</v>
      </c>
      <c r="F1199" s="420" t="str">
        <f t="shared" si="57"/>
        <v>否</v>
      </c>
      <c r="G1199" s="288" t="str">
        <f t="shared" si="58"/>
        <v>项</v>
      </c>
    </row>
    <row r="1200" ht="18.75" spans="1:7">
      <c r="A1200" s="316">
        <v>2220114</v>
      </c>
      <c r="B1200" s="422" t="s">
        <v>1221</v>
      </c>
      <c r="C1200" s="311"/>
      <c r="D1200" s="311"/>
      <c r="E1200" s="419">
        <f t="shared" si="56"/>
        <v>0</v>
      </c>
      <c r="F1200" s="420" t="str">
        <f t="shared" si="57"/>
        <v>否</v>
      </c>
      <c r="G1200" s="288" t="str">
        <f t="shared" si="58"/>
        <v>项</v>
      </c>
    </row>
    <row r="1201" ht="18.75" spans="1:7">
      <c r="A1201" s="316">
        <v>2220115</v>
      </c>
      <c r="B1201" s="422" t="s">
        <v>1222</v>
      </c>
      <c r="C1201" s="311">
        <v>279</v>
      </c>
      <c r="D1201" s="311">
        <v>150</v>
      </c>
      <c r="E1201" s="419">
        <f t="shared" si="56"/>
        <v>-0.462</v>
      </c>
      <c r="F1201" s="420" t="str">
        <f t="shared" si="57"/>
        <v>是</v>
      </c>
      <c r="G1201" s="288" t="str">
        <f t="shared" si="58"/>
        <v>项</v>
      </c>
    </row>
    <row r="1202" ht="18.75" spans="1:7">
      <c r="A1202" s="316">
        <v>2220118</v>
      </c>
      <c r="B1202" s="422" t="s">
        <v>1223</v>
      </c>
      <c r="C1202" s="311"/>
      <c r="D1202" s="311"/>
      <c r="E1202" s="419">
        <f t="shared" si="56"/>
        <v>0</v>
      </c>
      <c r="F1202" s="420" t="str">
        <f t="shared" si="57"/>
        <v>否</v>
      </c>
      <c r="G1202" s="288" t="str">
        <f t="shared" si="58"/>
        <v>项</v>
      </c>
    </row>
    <row r="1203" ht="18.75" spans="1:7">
      <c r="A1203" s="423">
        <v>2220119</v>
      </c>
      <c r="B1203" s="428" t="s">
        <v>1224</v>
      </c>
      <c r="C1203" s="311"/>
      <c r="D1203" s="311"/>
      <c r="E1203" s="419">
        <f t="shared" si="56"/>
        <v>0</v>
      </c>
      <c r="F1203" s="420" t="str">
        <f t="shared" si="57"/>
        <v>否</v>
      </c>
      <c r="G1203" s="288" t="str">
        <f t="shared" si="58"/>
        <v>项</v>
      </c>
    </row>
    <row r="1204" ht="18.75" spans="1:7">
      <c r="A1204" s="423">
        <v>2220120</v>
      </c>
      <c r="B1204" s="428" t="s">
        <v>1225</v>
      </c>
      <c r="C1204" s="311"/>
      <c r="D1204" s="311"/>
      <c r="E1204" s="419">
        <f t="shared" si="56"/>
        <v>0</v>
      </c>
      <c r="F1204" s="420" t="str">
        <f t="shared" si="57"/>
        <v>否</v>
      </c>
      <c r="G1204" s="288" t="str">
        <f t="shared" si="58"/>
        <v>项</v>
      </c>
    </row>
    <row r="1205" ht="18.75" spans="1:7">
      <c r="A1205" s="423">
        <v>2220121</v>
      </c>
      <c r="B1205" s="428" t="s">
        <v>1226</v>
      </c>
      <c r="C1205" s="311"/>
      <c r="D1205" s="311"/>
      <c r="E1205" s="419">
        <f t="shared" si="56"/>
        <v>0</v>
      </c>
      <c r="F1205" s="420" t="str">
        <f t="shared" si="57"/>
        <v>否</v>
      </c>
      <c r="G1205" s="288" t="str">
        <f t="shared" si="58"/>
        <v>项</v>
      </c>
    </row>
    <row r="1206" ht="18.75" spans="1:7">
      <c r="A1206" s="316">
        <v>2220150</v>
      </c>
      <c r="B1206" s="422" t="s">
        <v>157</v>
      </c>
      <c r="C1206" s="311"/>
      <c r="D1206" s="311"/>
      <c r="E1206" s="419">
        <f t="shared" si="56"/>
        <v>0</v>
      </c>
      <c r="F1206" s="420" t="str">
        <f t="shared" si="57"/>
        <v>否</v>
      </c>
      <c r="G1206" s="288" t="str">
        <f t="shared" si="58"/>
        <v>项</v>
      </c>
    </row>
    <row r="1207" ht="18.75" spans="1:7">
      <c r="A1207" s="316">
        <v>2220199</v>
      </c>
      <c r="B1207" s="422" t="s">
        <v>1227</v>
      </c>
      <c r="C1207" s="311"/>
      <c r="D1207" s="311"/>
      <c r="E1207" s="419">
        <f t="shared" si="56"/>
        <v>0</v>
      </c>
      <c r="F1207" s="420" t="str">
        <f t="shared" si="57"/>
        <v>否</v>
      </c>
      <c r="G1207" s="288" t="str">
        <f t="shared" si="58"/>
        <v>项</v>
      </c>
    </row>
    <row r="1208" ht="18.75" spans="1:7">
      <c r="A1208" s="316">
        <v>22203</v>
      </c>
      <c r="B1208" s="421" t="s">
        <v>1228</v>
      </c>
      <c r="C1208" s="311">
        <f>SUM(C1209:C1214)</f>
        <v>0</v>
      </c>
      <c r="D1208" s="311">
        <f>SUM(D1209:D1214)</f>
        <v>0</v>
      </c>
      <c r="E1208" s="419">
        <f t="shared" si="56"/>
        <v>0</v>
      </c>
      <c r="F1208" s="420" t="str">
        <f t="shared" si="57"/>
        <v>否</v>
      </c>
      <c r="G1208" s="288" t="str">
        <f t="shared" si="58"/>
        <v>款</v>
      </c>
    </row>
    <row r="1209" ht="18.75" spans="1:7">
      <c r="A1209" s="316">
        <v>2220301</v>
      </c>
      <c r="B1209" s="422" t="s">
        <v>1229</v>
      </c>
      <c r="C1209" s="311"/>
      <c r="D1209" s="311"/>
      <c r="E1209" s="419">
        <f t="shared" si="56"/>
        <v>0</v>
      </c>
      <c r="F1209" s="420" t="str">
        <f t="shared" si="57"/>
        <v>否</v>
      </c>
      <c r="G1209" s="288" t="str">
        <f t="shared" si="58"/>
        <v>项</v>
      </c>
    </row>
    <row r="1210" ht="18.75" spans="1:7">
      <c r="A1210" s="316">
        <v>2220303</v>
      </c>
      <c r="B1210" s="422" t="s">
        <v>1230</v>
      </c>
      <c r="C1210" s="311"/>
      <c r="D1210" s="311"/>
      <c r="E1210" s="419">
        <f t="shared" si="56"/>
        <v>0</v>
      </c>
      <c r="F1210" s="420" t="str">
        <f t="shared" si="57"/>
        <v>否</v>
      </c>
      <c r="G1210" s="288" t="str">
        <f t="shared" si="58"/>
        <v>项</v>
      </c>
    </row>
    <row r="1211" ht="18.75" spans="1:7">
      <c r="A1211" s="316">
        <v>2220304</v>
      </c>
      <c r="B1211" s="422" t="s">
        <v>1231</v>
      </c>
      <c r="C1211" s="311"/>
      <c r="D1211" s="311"/>
      <c r="E1211" s="419">
        <f t="shared" si="56"/>
        <v>0</v>
      </c>
      <c r="F1211" s="420" t="str">
        <f t="shared" si="57"/>
        <v>否</v>
      </c>
      <c r="G1211" s="288" t="str">
        <f t="shared" si="58"/>
        <v>项</v>
      </c>
    </row>
    <row r="1212" ht="18.75" spans="1:7">
      <c r="A1212" s="423">
        <v>2220305</v>
      </c>
      <c r="B1212" s="428" t="s">
        <v>1232</v>
      </c>
      <c r="C1212" s="311"/>
      <c r="D1212" s="311"/>
      <c r="E1212" s="419">
        <f t="shared" si="56"/>
        <v>0</v>
      </c>
      <c r="F1212" s="420" t="str">
        <f t="shared" si="57"/>
        <v>否</v>
      </c>
      <c r="G1212" s="288" t="str">
        <f t="shared" si="58"/>
        <v>项</v>
      </c>
    </row>
    <row r="1213" ht="18.75" spans="1:7">
      <c r="A1213" s="423">
        <v>2220306</v>
      </c>
      <c r="B1213" s="428" t="s">
        <v>1233</v>
      </c>
      <c r="C1213" s="311"/>
      <c r="D1213" s="311"/>
      <c r="E1213" s="419">
        <f t="shared" si="56"/>
        <v>0</v>
      </c>
      <c r="F1213" s="420" t="str">
        <f t="shared" si="57"/>
        <v>否</v>
      </c>
      <c r="G1213" s="288" t="str">
        <f t="shared" si="58"/>
        <v>项</v>
      </c>
    </row>
    <row r="1214" ht="18.75" spans="1:7">
      <c r="A1214" s="316">
        <v>2220399</v>
      </c>
      <c r="B1214" s="422" t="s">
        <v>1234</v>
      </c>
      <c r="C1214" s="311"/>
      <c r="D1214" s="311"/>
      <c r="E1214" s="419">
        <f t="shared" si="56"/>
        <v>0</v>
      </c>
      <c r="F1214" s="420" t="str">
        <f t="shared" si="57"/>
        <v>否</v>
      </c>
      <c r="G1214" s="288" t="str">
        <f t="shared" si="58"/>
        <v>项</v>
      </c>
    </row>
    <row r="1215" ht="18.75" spans="1:7">
      <c r="A1215" s="316">
        <v>22204</v>
      </c>
      <c r="B1215" s="421" t="s">
        <v>1235</v>
      </c>
      <c r="C1215" s="305">
        <f>SUM(C1216:C1220)</f>
        <v>0</v>
      </c>
      <c r="D1215" s="305">
        <f>SUM(D1216:D1220)</f>
        <v>0</v>
      </c>
      <c r="E1215" s="419">
        <f t="shared" si="56"/>
        <v>0</v>
      </c>
      <c r="F1215" s="420" t="str">
        <f t="shared" si="57"/>
        <v>否</v>
      </c>
      <c r="G1215" s="288" t="str">
        <f t="shared" si="58"/>
        <v>款</v>
      </c>
    </row>
    <row r="1216" ht="18.75" spans="1:7">
      <c r="A1216" s="316">
        <v>2220401</v>
      </c>
      <c r="B1216" s="422" t="s">
        <v>1236</v>
      </c>
      <c r="C1216" s="311"/>
      <c r="D1216" s="311"/>
      <c r="E1216" s="419">
        <f t="shared" si="56"/>
        <v>0</v>
      </c>
      <c r="F1216" s="420" t="str">
        <f t="shared" si="57"/>
        <v>否</v>
      </c>
      <c r="G1216" s="288" t="str">
        <f t="shared" si="58"/>
        <v>项</v>
      </c>
    </row>
    <row r="1217" ht="18.75" spans="1:7">
      <c r="A1217" s="316">
        <v>2220402</v>
      </c>
      <c r="B1217" s="422" t="s">
        <v>1237</v>
      </c>
      <c r="C1217" s="311"/>
      <c r="D1217" s="311"/>
      <c r="E1217" s="419">
        <f t="shared" si="56"/>
        <v>0</v>
      </c>
      <c r="F1217" s="420" t="str">
        <f t="shared" si="57"/>
        <v>否</v>
      </c>
      <c r="G1217" s="288" t="str">
        <f t="shared" si="58"/>
        <v>项</v>
      </c>
    </row>
    <row r="1218" ht="18.75" spans="1:7">
      <c r="A1218" s="316">
        <v>2220403</v>
      </c>
      <c r="B1218" s="422" t="s">
        <v>1238</v>
      </c>
      <c r="C1218" s="311"/>
      <c r="D1218" s="311"/>
      <c r="E1218" s="419">
        <f t="shared" si="56"/>
        <v>0</v>
      </c>
      <c r="F1218" s="420" t="str">
        <f t="shared" si="57"/>
        <v>否</v>
      </c>
      <c r="G1218" s="288" t="str">
        <f t="shared" si="58"/>
        <v>项</v>
      </c>
    </row>
    <row r="1219" ht="18.75" spans="1:7">
      <c r="A1219" s="316">
        <v>2220404</v>
      </c>
      <c r="B1219" s="422" t="s">
        <v>1239</v>
      </c>
      <c r="C1219" s="311"/>
      <c r="D1219" s="311"/>
      <c r="E1219" s="419">
        <f t="shared" si="56"/>
        <v>0</v>
      </c>
      <c r="F1219" s="420" t="str">
        <f t="shared" si="57"/>
        <v>否</v>
      </c>
      <c r="G1219" s="288" t="str">
        <f t="shared" si="58"/>
        <v>项</v>
      </c>
    </row>
    <row r="1220" ht="18.75" spans="1:7">
      <c r="A1220" s="316">
        <v>2220499</v>
      </c>
      <c r="B1220" s="422" t="s">
        <v>1240</v>
      </c>
      <c r="C1220" s="311"/>
      <c r="D1220" s="311"/>
      <c r="E1220" s="419">
        <f t="shared" ref="E1220:E1283" si="59">IF(C1220&lt;0,"",IFERROR(D1220/C1220-1,0))</f>
        <v>0</v>
      </c>
      <c r="F1220" s="420" t="str">
        <f t="shared" ref="F1220:F1283" si="60">IF(LEN(A1220)=3,"是",IF(B1220&lt;&gt;"",IF(SUM(C1220:D1220)&lt;&gt;0,"是","否"),"是"))</f>
        <v>否</v>
      </c>
      <c r="G1220" s="288" t="str">
        <f t="shared" ref="G1220:G1283" si="61">IF(LEN(A1220)=3,"类",IF(LEN(A1220)=5,"款","项"))</f>
        <v>项</v>
      </c>
    </row>
    <row r="1221" ht="18.75" spans="1:7">
      <c r="A1221" s="316">
        <v>22205</v>
      </c>
      <c r="B1221" s="421" t="s">
        <v>1241</v>
      </c>
      <c r="C1221" s="305">
        <f>SUM(C1222:C1233)</f>
        <v>2</v>
      </c>
      <c r="D1221" s="305">
        <f>SUM(D1222:D1233)</f>
        <v>0</v>
      </c>
      <c r="E1221" s="419">
        <f t="shared" si="59"/>
        <v>-1</v>
      </c>
      <c r="F1221" s="420" t="str">
        <f t="shared" si="60"/>
        <v>是</v>
      </c>
      <c r="G1221" s="288" t="str">
        <f t="shared" si="61"/>
        <v>款</v>
      </c>
    </row>
    <row r="1222" ht="18.75" spans="1:7">
      <c r="A1222" s="316">
        <v>2220501</v>
      </c>
      <c r="B1222" s="422" t="s">
        <v>1242</v>
      </c>
      <c r="C1222" s="311"/>
      <c r="D1222" s="311"/>
      <c r="E1222" s="419">
        <f t="shared" si="59"/>
        <v>0</v>
      </c>
      <c r="F1222" s="420" t="str">
        <f t="shared" si="60"/>
        <v>否</v>
      </c>
      <c r="G1222" s="288" t="str">
        <f t="shared" si="61"/>
        <v>项</v>
      </c>
    </row>
    <row r="1223" ht="18.75" spans="1:7">
      <c r="A1223" s="316">
        <v>2220502</v>
      </c>
      <c r="B1223" s="422" t="s">
        <v>1243</v>
      </c>
      <c r="C1223" s="311"/>
      <c r="D1223" s="311"/>
      <c r="E1223" s="419">
        <f t="shared" si="59"/>
        <v>0</v>
      </c>
      <c r="F1223" s="420" t="str">
        <f t="shared" si="60"/>
        <v>否</v>
      </c>
      <c r="G1223" s="288" t="str">
        <f t="shared" si="61"/>
        <v>项</v>
      </c>
    </row>
    <row r="1224" ht="18.75" spans="1:7">
      <c r="A1224" s="316">
        <v>2220503</v>
      </c>
      <c r="B1224" s="422" t="s">
        <v>1244</v>
      </c>
      <c r="C1224" s="311"/>
      <c r="D1224" s="311"/>
      <c r="E1224" s="419">
        <f t="shared" si="59"/>
        <v>0</v>
      </c>
      <c r="F1224" s="420" t="str">
        <f t="shared" si="60"/>
        <v>否</v>
      </c>
      <c r="G1224" s="288" t="str">
        <f t="shared" si="61"/>
        <v>项</v>
      </c>
    </row>
    <row r="1225" ht="18.75" spans="1:7">
      <c r="A1225" s="316">
        <v>2220504</v>
      </c>
      <c r="B1225" s="422" t="s">
        <v>1245</v>
      </c>
      <c r="C1225" s="311"/>
      <c r="D1225" s="311"/>
      <c r="E1225" s="419">
        <f t="shared" si="59"/>
        <v>0</v>
      </c>
      <c r="F1225" s="420" t="str">
        <f t="shared" si="60"/>
        <v>否</v>
      </c>
      <c r="G1225" s="288" t="str">
        <f t="shared" si="61"/>
        <v>项</v>
      </c>
    </row>
    <row r="1226" ht="18.75" spans="1:7">
      <c r="A1226" s="316">
        <v>2220505</v>
      </c>
      <c r="B1226" s="422" t="s">
        <v>1246</v>
      </c>
      <c r="C1226" s="311"/>
      <c r="D1226" s="311"/>
      <c r="E1226" s="419">
        <f t="shared" si="59"/>
        <v>0</v>
      </c>
      <c r="F1226" s="420" t="str">
        <f t="shared" si="60"/>
        <v>否</v>
      </c>
      <c r="G1226" s="288" t="str">
        <f t="shared" si="61"/>
        <v>项</v>
      </c>
    </row>
    <row r="1227" ht="18.75" spans="1:7">
      <c r="A1227" s="316">
        <v>2220506</v>
      </c>
      <c r="B1227" s="422" t="s">
        <v>1247</v>
      </c>
      <c r="C1227" s="311"/>
      <c r="D1227" s="311"/>
      <c r="E1227" s="419">
        <f t="shared" si="59"/>
        <v>0</v>
      </c>
      <c r="F1227" s="420" t="str">
        <f t="shared" si="60"/>
        <v>否</v>
      </c>
      <c r="G1227" s="288" t="str">
        <f t="shared" si="61"/>
        <v>项</v>
      </c>
    </row>
    <row r="1228" ht="18.75" spans="1:7">
      <c r="A1228" s="316">
        <v>2220507</v>
      </c>
      <c r="B1228" s="422" t="s">
        <v>1248</v>
      </c>
      <c r="C1228" s="311"/>
      <c r="D1228" s="311"/>
      <c r="E1228" s="419">
        <f t="shared" si="59"/>
        <v>0</v>
      </c>
      <c r="F1228" s="420" t="str">
        <f t="shared" si="60"/>
        <v>否</v>
      </c>
      <c r="G1228" s="288" t="str">
        <f t="shared" si="61"/>
        <v>项</v>
      </c>
    </row>
    <row r="1229" ht="18.75" spans="1:7">
      <c r="A1229" s="316">
        <v>2220508</v>
      </c>
      <c r="B1229" s="422" t="s">
        <v>1249</v>
      </c>
      <c r="C1229" s="311"/>
      <c r="D1229" s="311"/>
      <c r="E1229" s="419">
        <f t="shared" si="59"/>
        <v>0</v>
      </c>
      <c r="F1229" s="420" t="str">
        <f t="shared" si="60"/>
        <v>否</v>
      </c>
      <c r="G1229" s="288" t="str">
        <f t="shared" si="61"/>
        <v>项</v>
      </c>
    </row>
    <row r="1230" ht="18.75" spans="1:7">
      <c r="A1230" s="316">
        <v>2220509</v>
      </c>
      <c r="B1230" s="422" t="s">
        <v>1250</v>
      </c>
      <c r="C1230" s="311"/>
      <c r="D1230" s="311"/>
      <c r="E1230" s="419">
        <f t="shared" si="59"/>
        <v>0</v>
      </c>
      <c r="F1230" s="420" t="str">
        <f t="shared" si="60"/>
        <v>否</v>
      </c>
      <c r="G1230" s="288" t="str">
        <f t="shared" si="61"/>
        <v>项</v>
      </c>
    </row>
    <row r="1231" ht="18.75" spans="1:7">
      <c r="A1231" s="316">
        <v>2220510</v>
      </c>
      <c r="B1231" s="422" t="s">
        <v>1251</v>
      </c>
      <c r="C1231" s="311"/>
      <c r="D1231" s="311"/>
      <c r="E1231" s="419">
        <f t="shared" si="59"/>
        <v>0</v>
      </c>
      <c r="F1231" s="420" t="str">
        <f t="shared" si="60"/>
        <v>否</v>
      </c>
      <c r="G1231" s="288" t="str">
        <f t="shared" si="61"/>
        <v>项</v>
      </c>
    </row>
    <row r="1232" ht="18.75" spans="1:7">
      <c r="A1232" s="314">
        <v>2220511</v>
      </c>
      <c r="B1232" s="422" t="s">
        <v>1252</v>
      </c>
      <c r="C1232" s="311">
        <v>2</v>
      </c>
      <c r="D1232" s="311"/>
      <c r="E1232" s="419">
        <f t="shared" si="59"/>
        <v>-1</v>
      </c>
      <c r="F1232" s="420" t="str">
        <f t="shared" si="60"/>
        <v>是</v>
      </c>
      <c r="G1232" s="288" t="str">
        <f t="shared" si="61"/>
        <v>项</v>
      </c>
    </row>
    <row r="1233" ht="18.75" spans="1:7">
      <c r="A1233" s="316">
        <v>2220599</v>
      </c>
      <c r="B1233" s="422" t="s">
        <v>1253</v>
      </c>
      <c r="C1233" s="311"/>
      <c r="D1233" s="311"/>
      <c r="E1233" s="419">
        <f t="shared" si="59"/>
        <v>0</v>
      </c>
      <c r="F1233" s="420" t="str">
        <f t="shared" si="60"/>
        <v>否</v>
      </c>
      <c r="G1233" s="288" t="str">
        <f t="shared" si="61"/>
        <v>项</v>
      </c>
    </row>
    <row r="1234" ht="18.75" spans="1:7">
      <c r="A1234" s="317">
        <v>224</v>
      </c>
      <c r="B1234" s="418" t="s">
        <v>110</v>
      </c>
      <c r="C1234" s="300">
        <f>SUM(C1235,C1246,C1253,C1261,C1274,C1278,C1282)</f>
        <v>2012</v>
      </c>
      <c r="D1234" s="300">
        <f>SUM(D1235,D1246,D1253,D1261,D1274,D1278,D1282)</f>
        <v>1583</v>
      </c>
      <c r="E1234" s="419">
        <f t="shared" si="59"/>
        <v>-0.213</v>
      </c>
      <c r="F1234" s="420" t="str">
        <f t="shared" si="60"/>
        <v>是</v>
      </c>
      <c r="G1234" s="288" t="str">
        <f t="shared" si="61"/>
        <v>类</v>
      </c>
    </row>
    <row r="1235" ht="18.75" spans="1:7">
      <c r="A1235" s="316">
        <v>22401</v>
      </c>
      <c r="B1235" s="421" t="s">
        <v>1254</v>
      </c>
      <c r="C1235" s="305">
        <f>SUM(C1236:C1245)</f>
        <v>387</v>
      </c>
      <c r="D1235" s="305">
        <f>SUM(D1236:D1245)</f>
        <v>307</v>
      </c>
      <c r="E1235" s="419">
        <f t="shared" si="59"/>
        <v>-0.207</v>
      </c>
      <c r="F1235" s="420" t="str">
        <f t="shared" si="60"/>
        <v>是</v>
      </c>
      <c r="G1235" s="288" t="str">
        <f t="shared" si="61"/>
        <v>款</v>
      </c>
    </row>
    <row r="1236" ht="18.75" spans="1:7">
      <c r="A1236" s="316">
        <v>2240101</v>
      </c>
      <c r="B1236" s="422" t="s">
        <v>139</v>
      </c>
      <c r="C1236" s="311">
        <v>312</v>
      </c>
      <c r="D1236" s="311">
        <v>292</v>
      </c>
      <c r="E1236" s="419">
        <f t="shared" si="59"/>
        <v>-0.064</v>
      </c>
      <c r="F1236" s="420" t="str">
        <f t="shared" si="60"/>
        <v>是</v>
      </c>
      <c r="G1236" s="288" t="str">
        <f t="shared" si="61"/>
        <v>项</v>
      </c>
    </row>
    <row r="1237" ht="18.75" spans="1:7">
      <c r="A1237" s="316">
        <v>2240102</v>
      </c>
      <c r="B1237" s="422" t="s">
        <v>141</v>
      </c>
      <c r="C1237" s="311"/>
      <c r="D1237" s="311"/>
      <c r="E1237" s="419">
        <f t="shared" si="59"/>
        <v>0</v>
      </c>
      <c r="F1237" s="420" t="str">
        <f t="shared" si="60"/>
        <v>否</v>
      </c>
      <c r="G1237" s="288" t="str">
        <f t="shared" si="61"/>
        <v>项</v>
      </c>
    </row>
    <row r="1238" ht="18.75" spans="1:7">
      <c r="A1238" s="316">
        <v>2240103</v>
      </c>
      <c r="B1238" s="422" t="s">
        <v>143</v>
      </c>
      <c r="C1238" s="311"/>
      <c r="D1238" s="311"/>
      <c r="E1238" s="419">
        <f t="shared" si="59"/>
        <v>0</v>
      </c>
      <c r="F1238" s="420" t="str">
        <f t="shared" si="60"/>
        <v>否</v>
      </c>
      <c r="G1238" s="288" t="str">
        <f t="shared" si="61"/>
        <v>项</v>
      </c>
    </row>
    <row r="1239" ht="18.75" spans="1:7">
      <c r="A1239" s="316">
        <v>2240104</v>
      </c>
      <c r="B1239" s="422" t="s">
        <v>1255</v>
      </c>
      <c r="C1239" s="311"/>
      <c r="D1239" s="311"/>
      <c r="E1239" s="419">
        <f t="shared" si="59"/>
        <v>0</v>
      </c>
      <c r="F1239" s="420" t="str">
        <f t="shared" si="60"/>
        <v>否</v>
      </c>
      <c r="G1239" s="288" t="str">
        <f t="shared" si="61"/>
        <v>项</v>
      </c>
    </row>
    <row r="1240" ht="18.75" spans="1:7">
      <c r="A1240" s="316">
        <v>2240105</v>
      </c>
      <c r="B1240" s="422" t="s">
        <v>1256</v>
      </c>
      <c r="C1240" s="311"/>
      <c r="D1240" s="311"/>
      <c r="E1240" s="419">
        <f t="shared" si="59"/>
        <v>0</v>
      </c>
      <c r="F1240" s="420" t="str">
        <f t="shared" si="60"/>
        <v>否</v>
      </c>
      <c r="G1240" s="288" t="str">
        <f t="shared" si="61"/>
        <v>项</v>
      </c>
    </row>
    <row r="1241" ht="18.75" spans="1:7">
      <c r="A1241" s="316">
        <v>2240106</v>
      </c>
      <c r="B1241" s="422" t="s">
        <v>1257</v>
      </c>
      <c r="C1241" s="311">
        <v>1</v>
      </c>
      <c r="D1241" s="311">
        <v>3</v>
      </c>
      <c r="E1241" s="419">
        <f t="shared" si="59"/>
        <v>2</v>
      </c>
      <c r="F1241" s="420" t="str">
        <f t="shared" si="60"/>
        <v>是</v>
      </c>
      <c r="G1241" s="288" t="str">
        <f t="shared" si="61"/>
        <v>项</v>
      </c>
    </row>
    <row r="1242" ht="18.75" spans="1:7">
      <c r="A1242" s="316">
        <v>2240108</v>
      </c>
      <c r="B1242" s="422" t="s">
        <v>1258</v>
      </c>
      <c r="C1242" s="311">
        <v>9</v>
      </c>
      <c r="D1242" s="311">
        <v>2</v>
      </c>
      <c r="E1242" s="419">
        <f t="shared" si="59"/>
        <v>-0.778</v>
      </c>
      <c r="F1242" s="420" t="str">
        <f t="shared" si="60"/>
        <v>是</v>
      </c>
      <c r="G1242" s="288" t="str">
        <f t="shared" si="61"/>
        <v>项</v>
      </c>
    </row>
    <row r="1243" ht="18.75" spans="1:7">
      <c r="A1243" s="316">
        <v>2240109</v>
      </c>
      <c r="B1243" s="422" t="s">
        <v>1259</v>
      </c>
      <c r="C1243" s="311">
        <v>63</v>
      </c>
      <c r="D1243" s="311">
        <v>10</v>
      </c>
      <c r="E1243" s="419">
        <f t="shared" si="59"/>
        <v>-0.841</v>
      </c>
      <c r="F1243" s="420" t="str">
        <f t="shared" si="60"/>
        <v>是</v>
      </c>
      <c r="G1243" s="288" t="str">
        <f t="shared" si="61"/>
        <v>项</v>
      </c>
    </row>
    <row r="1244" ht="18.75" spans="1:7">
      <c r="A1244" s="316">
        <v>2240150</v>
      </c>
      <c r="B1244" s="422" t="s">
        <v>157</v>
      </c>
      <c r="C1244" s="311"/>
      <c r="D1244" s="311"/>
      <c r="E1244" s="419">
        <f t="shared" si="59"/>
        <v>0</v>
      </c>
      <c r="F1244" s="420" t="str">
        <f t="shared" si="60"/>
        <v>否</v>
      </c>
      <c r="G1244" s="288" t="str">
        <f t="shared" si="61"/>
        <v>项</v>
      </c>
    </row>
    <row r="1245" ht="18.75" spans="1:7">
      <c r="A1245" s="316">
        <v>2240199</v>
      </c>
      <c r="B1245" s="422" t="s">
        <v>1260</v>
      </c>
      <c r="C1245" s="311">
        <v>2</v>
      </c>
      <c r="D1245" s="311"/>
      <c r="E1245" s="419">
        <f t="shared" si="59"/>
        <v>-1</v>
      </c>
      <c r="F1245" s="420" t="str">
        <f t="shared" si="60"/>
        <v>是</v>
      </c>
      <c r="G1245" s="288" t="str">
        <f t="shared" si="61"/>
        <v>项</v>
      </c>
    </row>
    <row r="1246" ht="18.75" spans="1:7">
      <c r="A1246" s="316">
        <v>22402</v>
      </c>
      <c r="B1246" s="421" t="s">
        <v>1261</v>
      </c>
      <c r="C1246" s="305">
        <f>SUM(C1247:C1252)</f>
        <v>692</v>
      </c>
      <c r="D1246" s="305">
        <f>SUM(D1247:D1252)</f>
        <v>1086</v>
      </c>
      <c r="E1246" s="419">
        <f t="shared" si="59"/>
        <v>0.569</v>
      </c>
      <c r="F1246" s="420" t="str">
        <f t="shared" si="60"/>
        <v>是</v>
      </c>
      <c r="G1246" s="288" t="str">
        <f t="shared" si="61"/>
        <v>款</v>
      </c>
    </row>
    <row r="1247" ht="18.75" spans="1:7">
      <c r="A1247" s="316">
        <v>2240201</v>
      </c>
      <c r="B1247" s="422" t="s">
        <v>139</v>
      </c>
      <c r="C1247" s="311">
        <v>616</v>
      </c>
      <c r="D1247" s="311">
        <v>786</v>
      </c>
      <c r="E1247" s="419">
        <f t="shared" si="59"/>
        <v>0.276</v>
      </c>
      <c r="F1247" s="420" t="str">
        <f t="shared" si="60"/>
        <v>是</v>
      </c>
      <c r="G1247" s="288" t="str">
        <f t="shared" si="61"/>
        <v>项</v>
      </c>
    </row>
    <row r="1248" ht="18.75" spans="1:7">
      <c r="A1248" s="316">
        <v>2240202</v>
      </c>
      <c r="B1248" s="422" t="s">
        <v>141</v>
      </c>
      <c r="C1248" s="311"/>
      <c r="D1248" s="311"/>
      <c r="E1248" s="419">
        <f t="shared" si="59"/>
        <v>0</v>
      </c>
      <c r="F1248" s="420" t="str">
        <f t="shared" si="60"/>
        <v>否</v>
      </c>
      <c r="G1248" s="288" t="str">
        <f t="shared" si="61"/>
        <v>项</v>
      </c>
    </row>
    <row r="1249" ht="18.75" spans="1:7">
      <c r="A1249" s="316">
        <v>2240203</v>
      </c>
      <c r="B1249" s="422" t="s">
        <v>143</v>
      </c>
      <c r="C1249" s="311"/>
      <c r="D1249" s="311"/>
      <c r="E1249" s="419">
        <f t="shared" si="59"/>
        <v>0</v>
      </c>
      <c r="F1249" s="420" t="str">
        <f t="shared" si="60"/>
        <v>否</v>
      </c>
      <c r="G1249" s="288" t="str">
        <f t="shared" si="61"/>
        <v>项</v>
      </c>
    </row>
    <row r="1250" ht="18.75" spans="1:7">
      <c r="A1250" s="316">
        <v>2240204</v>
      </c>
      <c r="B1250" s="422" t="s">
        <v>1262</v>
      </c>
      <c r="C1250" s="311">
        <v>76</v>
      </c>
      <c r="D1250" s="311">
        <v>300</v>
      </c>
      <c r="E1250" s="419">
        <f t="shared" si="59"/>
        <v>2.947</v>
      </c>
      <c r="F1250" s="420" t="str">
        <f t="shared" si="60"/>
        <v>是</v>
      </c>
      <c r="G1250" s="288" t="str">
        <f t="shared" si="61"/>
        <v>项</v>
      </c>
    </row>
    <row r="1251" ht="18.75" spans="1:7">
      <c r="A1251" s="308">
        <v>2240250</v>
      </c>
      <c r="B1251" s="422" t="s">
        <v>157</v>
      </c>
      <c r="C1251" s="311"/>
      <c r="D1251" s="311"/>
      <c r="E1251" s="419">
        <f t="shared" si="59"/>
        <v>0</v>
      </c>
      <c r="F1251" s="420" t="str">
        <f t="shared" si="60"/>
        <v>否</v>
      </c>
      <c r="G1251" s="288" t="str">
        <f t="shared" si="61"/>
        <v>项</v>
      </c>
    </row>
    <row r="1252" ht="18.75" spans="1:7">
      <c r="A1252" s="316">
        <v>2240299</v>
      </c>
      <c r="B1252" s="422" t="s">
        <v>1263</v>
      </c>
      <c r="C1252" s="311"/>
      <c r="D1252" s="311"/>
      <c r="E1252" s="419">
        <f t="shared" si="59"/>
        <v>0</v>
      </c>
      <c r="F1252" s="420" t="str">
        <f t="shared" si="60"/>
        <v>否</v>
      </c>
      <c r="G1252" s="288" t="str">
        <f t="shared" si="61"/>
        <v>项</v>
      </c>
    </row>
    <row r="1253" ht="18.75" spans="1:7">
      <c r="A1253" s="316">
        <v>22404</v>
      </c>
      <c r="B1253" s="421" t="s">
        <v>1264</v>
      </c>
      <c r="C1253" s="305">
        <f>SUM(C1254:C1260)</f>
        <v>0</v>
      </c>
      <c r="D1253" s="305">
        <f>SUM(D1254:D1260)</f>
        <v>0</v>
      </c>
      <c r="E1253" s="419">
        <f t="shared" si="59"/>
        <v>0</v>
      </c>
      <c r="F1253" s="420" t="str">
        <f t="shared" si="60"/>
        <v>否</v>
      </c>
      <c r="G1253" s="288" t="str">
        <f t="shared" si="61"/>
        <v>款</v>
      </c>
    </row>
    <row r="1254" ht="18.75" spans="1:7">
      <c r="A1254" s="316">
        <v>2240401</v>
      </c>
      <c r="B1254" s="422" t="s">
        <v>139</v>
      </c>
      <c r="C1254" s="311"/>
      <c r="D1254" s="311"/>
      <c r="E1254" s="419">
        <f t="shared" si="59"/>
        <v>0</v>
      </c>
      <c r="F1254" s="420" t="str">
        <f t="shared" si="60"/>
        <v>否</v>
      </c>
      <c r="G1254" s="288" t="str">
        <f t="shared" si="61"/>
        <v>项</v>
      </c>
    </row>
    <row r="1255" ht="18.75" spans="1:7">
      <c r="A1255" s="316">
        <v>2240402</v>
      </c>
      <c r="B1255" s="422" t="s">
        <v>141</v>
      </c>
      <c r="C1255" s="311"/>
      <c r="D1255" s="311"/>
      <c r="E1255" s="419">
        <f t="shared" si="59"/>
        <v>0</v>
      </c>
      <c r="F1255" s="420" t="str">
        <f t="shared" si="60"/>
        <v>否</v>
      </c>
      <c r="G1255" s="288" t="str">
        <f t="shared" si="61"/>
        <v>项</v>
      </c>
    </row>
    <row r="1256" ht="18.75" spans="1:7">
      <c r="A1256" s="316">
        <v>2240403</v>
      </c>
      <c r="B1256" s="422" t="s">
        <v>143</v>
      </c>
      <c r="C1256" s="311"/>
      <c r="D1256" s="311"/>
      <c r="E1256" s="419">
        <f t="shared" si="59"/>
        <v>0</v>
      </c>
      <c r="F1256" s="420" t="str">
        <f t="shared" si="60"/>
        <v>否</v>
      </c>
      <c r="G1256" s="288" t="str">
        <f t="shared" si="61"/>
        <v>项</v>
      </c>
    </row>
    <row r="1257" ht="18.75" spans="1:7">
      <c r="A1257" s="316">
        <v>2240404</v>
      </c>
      <c r="B1257" s="422" t="s">
        <v>1265</v>
      </c>
      <c r="C1257" s="311"/>
      <c r="D1257" s="311"/>
      <c r="E1257" s="419">
        <f t="shared" si="59"/>
        <v>0</v>
      </c>
      <c r="F1257" s="420" t="str">
        <f t="shared" si="60"/>
        <v>否</v>
      </c>
      <c r="G1257" s="288" t="str">
        <f t="shared" si="61"/>
        <v>项</v>
      </c>
    </row>
    <row r="1258" ht="18.75" spans="1:7">
      <c r="A1258" s="316">
        <v>2240405</v>
      </c>
      <c r="B1258" s="422" t="s">
        <v>1266</v>
      </c>
      <c r="C1258" s="311"/>
      <c r="D1258" s="311"/>
      <c r="E1258" s="419">
        <f t="shared" si="59"/>
        <v>0</v>
      </c>
      <c r="F1258" s="420" t="str">
        <f t="shared" si="60"/>
        <v>否</v>
      </c>
      <c r="G1258" s="288" t="str">
        <f t="shared" si="61"/>
        <v>项</v>
      </c>
    </row>
    <row r="1259" ht="18.75" spans="1:7">
      <c r="A1259" s="316">
        <v>2240450</v>
      </c>
      <c r="B1259" s="422" t="s">
        <v>157</v>
      </c>
      <c r="C1259" s="311"/>
      <c r="D1259" s="311"/>
      <c r="E1259" s="419">
        <f t="shared" si="59"/>
        <v>0</v>
      </c>
      <c r="F1259" s="420" t="str">
        <f t="shared" si="60"/>
        <v>否</v>
      </c>
      <c r="G1259" s="288" t="str">
        <f t="shared" si="61"/>
        <v>项</v>
      </c>
    </row>
    <row r="1260" ht="18.75" spans="1:7">
      <c r="A1260" s="316">
        <v>2240499</v>
      </c>
      <c r="B1260" s="422" t="s">
        <v>1267</v>
      </c>
      <c r="C1260" s="311"/>
      <c r="D1260" s="311"/>
      <c r="E1260" s="419">
        <f t="shared" si="59"/>
        <v>0</v>
      </c>
      <c r="F1260" s="420" t="str">
        <f t="shared" si="60"/>
        <v>否</v>
      </c>
      <c r="G1260" s="288" t="str">
        <f t="shared" si="61"/>
        <v>项</v>
      </c>
    </row>
    <row r="1261" ht="18.75" spans="1:7">
      <c r="A1261" s="316">
        <v>22405</v>
      </c>
      <c r="B1261" s="421" t="s">
        <v>1268</v>
      </c>
      <c r="C1261" s="305">
        <f>SUM(C1262:C1273)</f>
        <v>85</v>
      </c>
      <c r="D1261" s="305">
        <f>SUM(D1262:D1273)</f>
        <v>80</v>
      </c>
      <c r="E1261" s="419">
        <f t="shared" si="59"/>
        <v>-0.059</v>
      </c>
      <c r="F1261" s="420" t="str">
        <f t="shared" si="60"/>
        <v>是</v>
      </c>
      <c r="G1261" s="288" t="str">
        <f t="shared" si="61"/>
        <v>款</v>
      </c>
    </row>
    <row r="1262" ht="18.75" spans="1:7">
      <c r="A1262" s="316">
        <v>2240501</v>
      </c>
      <c r="B1262" s="422" t="s">
        <v>139</v>
      </c>
      <c r="C1262" s="311"/>
      <c r="D1262" s="311"/>
      <c r="E1262" s="419">
        <f t="shared" si="59"/>
        <v>0</v>
      </c>
      <c r="F1262" s="420" t="str">
        <f t="shared" si="60"/>
        <v>否</v>
      </c>
      <c r="G1262" s="288" t="str">
        <f t="shared" si="61"/>
        <v>项</v>
      </c>
    </row>
    <row r="1263" ht="18.75" spans="1:7">
      <c r="A1263" s="316">
        <v>2240502</v>
      </c>
      <c r="B1263" s="422" t="s">
        <v>141</v>
      </c>
      <c r="C1263" s="311"/>
      <c r="D1263" s="311"/>
      <c r="E1263" s="419">
        <f t="shared" si="59"/>
        <v>0</v>
      </c>
      <c r="F1263" s="420" t="str">
        <f t="shared" si="60"/>
        <v>否</v>
      </c>
      <c r="G1263" s="288" t="str">
        <f t="shared" si="61"/>
        <v>项</v>
      </c>
    </row>
    <row r="1264" ht="18.75" spans="1:7">
      <c r="A1264" s="316">
        <v>2240503</v>
      </c>
      <c r="B1264" s="422" t="s">
        <v>143</v>
      </c>
      <c r="C1264" s="311"/>
      <c r="D1264" s="311"/>
      <c r="E1264" s="419">
        <f t="shared" si="59"/>
        <v>0</v>
      </c>
      <c r="F1264" s="420" t="str">
        <f t="shared" si="60"/>
        <v>否</v>
      </c>
      <c r="G1264" s="288" t="str">
        <f t="shared" si="61"/>
        <v>项</v>
      </c>
    </row>
    <row r="1265" ht="18.75" spans="1:7">
      <c r="A1265" s="316">
        <v>2240504</v>
      </c>
      <c r="B1265" s="422" t="s">
        <v>1269</v>
      </c>
      <c r="C1265" s="311"/>
      <c r="D1265" s="311"/>
      <c r="E1265" s="419">
        <f t="shared" si="59"/>
        <v>0</v>
      </c>
      <c r="F1265" s="420" t="str">
        <f t="shared" si="60"/>
        <v>否</v>
      </c>
      <c r="G1265" s="288" t="str">
        <f t="shared" si="61"/>
        <v>项</v>
      </c>
    </row>
    <row r="1266" ht="18.75" spans="1:7">
      <c r="A1266" s="316">
        <v>2240505</v>
      </c>
      <c r="B1266" s="422" t="s">
        <v>1270</v>
      </c>
      <c r="C1266" s="311">
        <v>1</v>
      </c>
      <c r="D1266" s="311"/>
      <c r="E1266" s="419">
        <f t="shared" si="59"/>
        <v>-1</v>
      </c>
      <c r="F1266" s="420" t="str">
        <f t="shared" si="60"/>
        <v>是</v>
      </c>
      <c r="G1266" s="288" t="str">
        <f t="shared" si="61"/>
        <v>项</v>
      </c>
    </row>
    <row r="1267" ht="18.75" spans="1:7">
      <c r="A1267" s="316">
        <v>2240506</v>
      </c>
      <c r="B1267" s="422" t="s">
        <v>1271</v>
      </c>
      <c r="C1267" s="311"/>
      <c r="D1267" s="311"/>
      <c r="E1267" s="419">
        <f t="shared" si="59"/>
        <v>0</v>
      </c>
      <c r="F1267" s="420" t="str">
        <f t="shared" si="60"/>
        <v>否</v>
      </c>
      <c r="G1267" s="288" t="str">
        <f t="shared" si="61"/>
        <v>项</v>
      </c>
    </row>
    <row r="1268" ht="18.75" spans="1:7">
      <c r="A1268" s="316">
        <v>2240507</v>
      </c>
      <c r="B1268" s="422" t="s">
        <v>1272</v>
      </c>
      <c r="C1268" s="311"/>
      <c r="D1268" s="311"/>
      <c r="E1268" s="419">
        <f t="shared" si="59"/>
        <v>0</v>
      </c>
      <c r="F1268" s="420" t="str">
        <f t="shared" si="60"/>
        <v>否</v>
      </c>
      <c r="G1268" s="288" t="str">
        <f t="shared" si="61"/>
        <v>项</v>
      </c>
    </row>
    <row r="1269" ht="18.75" spans="1:7">
      <c r="A1269" s="316">
        <v>2240508</v>
      </c>
      <c r="B1269" s="422" t="s">
        <v>1273</v>
      </c>
      <c r="C1269" s="311"/>
      <c r="D1269" s="311"/>
      <c r="E1269" s="419">
        <f t="shared" si="59"/>
        <v>0</v>
      </c>
      <c r="F1269" s="420" t="str">
        <f t="shared" si="60"/>
        <v>否</v>
      </c>
      <c r="G1269" s="288" t="str">
        <f t="shared" si="61"/>
        <v>项</v>
      </c>
    </row>
    <row r="1270" ht="18.75" spans="1:7">
      <c r="A1270" s="316">
        <v>2240509</v>
      </c>
      <c r="B1270" s="422" t="s">
        <v>1274</v>
      </c>
      <c r="C1270" s="311"/>
      <c r="D1270" s="311"/>
      <c r="E1270" s="419">
        <f t="shared" si="59"/>
        <v>0</v>
      </c>
      <c r="F1270" s="420" t="str">
        <f t="shared" si="60"/>
        <v>否</v>
      </c>
      <c r="G1270" s="288" t="str">
        <f t="shared" si="61"/>
        <v>项</v>
      </c>
    </row>
    <row r="1271" ht="18.75" spans="1:7">
      <c r="A1271" s="316">
        <v>2240510</v>
      </c>
      <c r="B1271" s="422" t="s">
        <v>1275</v>
      </c>
      <c r="C1271" s="311"/>
      <c r="D1271" s="311"/>
      <c r="E1271" s="419">
        <f t="shared" si="59"/>
        <v>0</v>
      </c>
      <c r="F1271" s="420" t="str">
        <f t="shared" si="60"/>
        <v>否</v>
      </c>
      <c r="G1271" s="288" t="str">
        <f t="shared" si="61"/>
        <v>项</v>
      </c>
    </row>
    <row r="1272" ht="18.75" spans="1:7">
      <c r="A1272" s="316">
        <v>2240550</v>
      </c>
      <c r="B1272" s="422" t="s">
        <v>1276</v>
      </c>
      <c r="C1272" s="311">
        <v>84</v>
      </c>
      <c r="D1272" s="311">
        <v>80</v>
      </c>
      <c r="E1272" s="419">
        <f t="shared" si="59"/>
        <v>-0.048</v>
      </c>
      <c r="F1272" s="420" t="str">
        <f t="shared" si="60"/>
        <v>是</v>
      </c>
      <c r="G1272" s="288" t="str">
        <f t="shared" si="61"/>
        <v>项</v>
      </c>
    </row>
    <row r="1273" ht="18.75" spans="1:7">
      <c r="A1273" s="316">
        <v>2240599</v>
      </c>
      <c r="B1273" s="422" t="s">
        <v>1277</v>
      </c>
      <c r="C1273" s="311"/>
      <c r="D1273" s="311"/>
      <c r="E1273" s="419">
        <f t="shared" si="59"/>
        <v>0</v>
      </c>
      <c r="F1273" s="420" t="str">
        <f t="shared" si="60"/>
        <v>否</v>
      </c>
      <c r="G1273" s="288" t="str">
        <f t="shared" si="61"/>
        <v>项</v>
      </c>
    </row>
    <row r="1274" ht="18.75" spans="1:7">
      <c r="A1274" s="316">
        <v>22406</v>
      </c>
      <c r="B1274" s="421" t="s">
        <v>1278</v>
      </c>
      <c r="C1274" s="305">
        <f>SUM(C1275:C1277)</f>
        <v>186</v>
      </c>
      <c r="D1274" s="305">
        <f>SUM(D1275:D1277)</f>
        <v>0</v>
      </c>
      <c r="E1274" s="419">
        <f t="shared" si="59"/>
        <v>-1</v>
      </c>
      <c r="F1274" s="420" t="str">
        <f t="shared" si="60"/>
        <v>是</v>
      </c>
      <c r="G1274" s="288" t="str">
        <f t="shared" si="61"/>
        <v>款</v>
      </c>
    </row>
    <row r="1275" ht="18.75" spans="1:7">
      <c r="A1275" s="316">
        <v>2240601</v>
      </c>
      <c r="B1275" s="422" t="s">
        <v>1279</v>
      </c>
      <c r="C1275" s="311">
        <v>186</v>
      </c>
      <c r="D1275" s="311"/>
      <c r="E1275" s="419">
        <f t="shared" si="59"/>
        <v>-1</v>
      </c>
      <c r="F1275" s="420" t="str">
        <f t="shared" si="60"/>
        <v>是</v>
      </c>
      <c r="G1275" s="288" t="str">
        <f t="shared" si="61"/>
        <v>项</v>
      </c>
    </row>
    <row r="1276" ht="18.75" spans="1:7">
      <c r="A1276" s="316">
        <v>2240602</v>
      </c>
      <c r="B1276" s="422" t="s">
        <v>1280</v>
      </c>
      <c r="C1276" s="311"/>
      <c r="D1276" s="311"/>
      <c r="E1276" s="419">
        <f t="shared" si="59"/>
        <v>0</v>
      </c>
      <c r="F1276" s="420" t="str">
        <f t="shared" si="60"/>
        <v>否</v>
      </c>
      <c r="G1276" s="288" t="str">
        <f t="shared" si="61"/>
        <v>项</v>
      </c>
    </row>
    <row r="1277" ht="18.75" spans="1:7">
      <c r="A1277" s="316">
        <v>2240699</v>
      </c>
      <c r="B1277" s="422" t="s">
        <v>1281</v>
      </c>
      <c r="C1277" s="311"/>
      <c r="D1277" s="311"/>
      <c r="E1277" s="419">
        <f t="shared" si="59"/>
        <v>0</v>
      </c>
      <c r="F1277" s="420" t="str">
        <f t="shared" si="60"/>
        <v>否</v>
      </c>
      <c r="G1277" s="288" t="str">
        <f t="shared" si="61"/>
        <v>项</v>
      </c>
    </row>
    <row r="1278" ht="18.75" spans="1:7">
      <c r="A1278" s="316">
        <v>22407</v>
      </c>
      <c r="B1278" s="421" t="s">
        <v>1282</v>
      </c>
      <c r="C1278" s="305">
        <f>SUM(C1279:C1281)</f>
        <v>620</v>
      </c>
      <c r="D1278" s="305">
        <f>SUM(D1279:D1281)</f>
        <v>105</v>
      </c>
      <c r="E1278" s="419">
        <f t="shared" si="59"/>
        <v>-0.831</v>
      </c>
      <c r="F1278" s="420" t="str">
        <f t="shared" si="60"/>
        <v>是</v>
      </c>
      <c r="G1278" s="288" t="str">
        <f t="shared" si="61"/>
        <v>款</v>
      </c>
    </row>
    <row r="1279" ht="18.75" spans="1:7">
      <c r="A1279" s="316">
        <v>2240703</v>
      </c>
      <c r="B1279" s="422" t="s">
        <v>1283</v>
      </c>
      <c r="C1279" s="311">
        <v>358</v>
      </c>
      <c r="D1279" s="311"/>
      <c r="E1279" s="419">
        <f t="shared" si="59"/>
        <v>-1</v>
      </c>
      <c r="F1279" s="420" t="str">
        <f t="shared" si="60"/>
        <v>是</v>
      </c>
      <c r="G1279" s="288" t="str">
        <f t="shared" si="61"/>
        <v>项</v>
      </c>
    </row>
    <row r="1280" ht="18.75" spans="1:7">
      <c r="A1280" s="316">
        <v>2240704</v>
      </c>
      <c r="B1280" s="422" t="s">
        <v>1284</v>
      </c>
      <c r="C1280" s="311"/>
      <c r="D1280" s="311"/>
      <c r="E1280" s="419">
        <f t="shared" si="59"/>
        <v>0</v>
      </c>
      <c r="F1280" s="420" t="str">
        <f t="shared" si="60"/>
        <v>否</v>
      </c>
      <c r="G1280" s="288" t="str">
        <f t="shared" si="61"/>
        <v>项</v>
      </c>
    </row>
    <row r="1281" ht="18.75" spans="1:7">
      <c r="A1281" s="316">
        <v>2240799</v>
      </c>
      <c r="B1281" s="422" t="s">
        <v>1285</v>
      </c>
      <c r="C1281" s="311">
        <v>262</v>
      </c>
      <c r="D1281" s="311">
        <v>105</v>
      </c>
      <c r="E1281" s="419">
        <f t="shared" si="59"/>
        <v>-0.599</v>
      </c>
      <c r="F1281" s="420" t="str">
        <f t="shared" si="60"/>
        <v>是</v>
      </c>
      <c r="G1281" s="288" t="str">
        <f t="shared" si="61"/>
        <v>项</v>
      </c>
    </row>
    <row r="1282" ht="18.75" spans="1:7">
      <c r="A1282" s="316">
        <v>22499</v>
      </c>
      <c r="B1282" s="421" t="s">
        <v>1286</v>
      </c>
      <c r="C1282" s="305">
        <f>C1283</f>
        <v>42</v>
      </c>
      <c r="D1282" s="305">
        <f>D1283</f>
        <v>5</v>
      </c>
      <c r="E1282" s="419">
        <f t="shared" si="59"/>
        <v>-0.881</v>
      </c>
      <c r="F1282" s="420" t="str">
        <f t="shared" si="60"/>
        <v>是</v>
      </c>
      <c r="G1282" s="288" t="str">
        <f t="shared" si="61"/>
        <v>款</v>
      </c>
    </row>
    <row r="1283" ht="18.75" spans="1:7">
      <c r="A1283" s="427">
        <v>2249999</v>
      </c>
      <c r="B1283" s="422" t="s">
        <v>1286</v>
      </c>
      <c r="C1283" s="311">
        <v>42</v>
      </c>
      <c r="D1283" s="311">
        <v>5</v>
      </c>
      <c r="E1283" s="419">
        <f t="shared" si="59"/>
        <v>-0.881</v>
      </c>
      <c r="F1283" s="420" t="str">
        <f t="shared" si="60"/>
        <v>是</v>
      </c>
      <c r="G1283" s="288" t="str">
        <f t="shared" si="61"/>
        <v>项</v>
      </c>
    </row>
    <row r="1284" ht="18.75" spans="1:7">
      <c r="A1284" s="317">
        <v>227</v>
      </c>
      <c r="B1284" s="418" t="s">
        <v>112</v>
      </c>
      <c r="C1284" s="315"/>
      <c r="D1284" s="315">
        <v>4600</v>
      </c>
      <c r="E1284" s="419">
        <f t="shared" ref="E1284:E1296" si="62">IF(C1284&lt;0,"",IFERROR(D1284/C1284-1,0))</f>
        <v>0</v>
      </c>
      <c r="F1284" s="420" t="str">
        <f t="shared" ref="F1284:F1299" si="63">IF(LEN(A1284)=3,"是",IF(B1284&lt;&gt;"",IF(SUM(C1284:D1284)&lt;&gt;0,"是","否"),"是"))</f>
        <v>是</v>
      </c>
      <c r="G1284" s="288" t="str">
        <f t="shared" ref="G1284:G1297" si="64">IF(LEN(A1284)=3,"类",IF(LEN(A1284)=5,"款","项"))</f>
        <v>类</v>
      </c>
    </row>
    <row r="1285" ht="18.75" spans="1:7">
      <c r="A1285" s="317">
        <v>232</v>
      </c>
      <c r="B1285" s="418" t="s">
        <v>114</v>
      </c>
      <c r="C1285" s="300">
        <f>C1286</f>
        <v>4805</v>
      </c>
      <c r="D1285" s="300">
        <f>D1286</f>
        <v>4522</v>
      </c>
      <c r="E1285" s="419">
        <f t="shared" si="62"/>
        <v>-0.059</v>
      </c>
      <c r="F1285" s="420" t="str">
        <f t="shared" si="63"/>
        <v>是</v>
      </c>
      <c r="G1285" s="288" t="str">
        <f t="shared" si="64"/>
        <v>类</v>
      </c>
    </row>
    <row r="1286" ht="18.75" spans="1:7">
      <c r="A1286" s="316">
        <v>23203</v>
      </c>
      <c r="B1286" s="421" t="s">
        <v>1287</v>
      </c>
      <c r="C1286" s="305">
        <f>SUM(C1287:C1290)</f>
        <v>4805</v>
      </c>
      <c r="D1286" s="305">
        <f>SUM(D1287:D1290)</f>
        <v>4522</v>
      </c>
      <c r="E1286" s="419">
        <f t="shared" si="62"/>
        <v>-0.059</v>
      </c>
      <c r="F1286" s="420" t="str">
        <f t="shared" si="63"/>
        <v>是</v>
      </c>
      <c r="G1286" s="288" t="str">
        <f t="shared" si="64"/>
        <v>款</v>
      </c>
    </row>
    <row r="1287" ht="18.75" spans="1:7">
      <c r="A1287" s="316">
        <v>2320301</v>
      </c>
      <c r="B1287" s="422" t="s">
        <v>1288</v>
      </c>
      <c r="C1287" s="311">
        <v>4790</v>
      </c>
      <c r="D1287" s="311">
        <v>4522</v>
      </c>
      <c r="E1287" s="419">
        <f t="shared" si="62"/>
        <v>-0.056</v>
      </c>
      <c r="F1287" s="420" t="str">
        <f t="shared" si="63"/>
        <v>是</v>
      </c>
      <c r="G1287" s="288" t="str">
        <f t="shared" si="64"/>
        <v>项</v>
      </c>
    </row>
    <row r="1288" ht="18.75" spans="1:7">
      <c r="A1288" s="316">
        <v>2320302</v>
      </c>
      <c r="B1288" s="422" t="s">
        <v>1289</v>
      </c>
      <c r="C1288" s="311"/>
      <c r="D1288" s="311"/>
      <c r="E1288" s="419">
        <f t="shared" si="62"/>
        <v>0</v>
      </c>
      <c r="F1288" s="420" t="str">
        <f t="shared" si="63"/>
        <v>否</v>
      </c>
      <c r="G1288" s="288" t="str">
        <f t="shared" si="64"/>
        <v>项</v>
      </c>
    </row>
    <row r="1289" ht="18.75" spans="1:7">
      <c r="A1289" s="316">
        <v>2320303</v>
      </c>
      <c r="B1289" s="422" t="s">
        <v>1290</v>
      </c>
      <c r="C1289" s="311">
        <v>15</v>
      </c>
      <c r="D1289" s="311"/>
      <c r="E1289" s="419">
        <f t="shared" si="62"/>
        <v>-1</v>
      </c>
      <c r="F1289" s="420" t="str">
        <f t="shared" si="63"/>
        <v>是</v>
      </c>
      <c r="G1289" s="288" t="str">
        <f t="shared" si="64"/>
        <v>项</v>
      </c>
    </row>
    <row r="1290" ht="18.75" spans="1:7">
      <c r="A1290" s="308">
        <v>2320399</v>
      </c>
      <c r="B1290" s="422" t="s">
        <v>1291</v>
      </c>
      <c r="C1290" s="311"/>
      <c r="D1290" s="311"/>
      <c r="E1290" s="419">
        <f t="shared" si="62"/>
        <v>0</v>
      </c>
      <c r="F1290" s="420" t="str">
        <f t="shared" si="63"/>
        <v>否</v>
      </c>
      <c r="G1290" s="288" t="str">
        <f t="shared" si="64"/>
        <v>项</v>
      </c>
    </row>
    <row r="1291" ht="18.75" spans="1:7">
      <c r="A1291" s="317">
        <v>233</v>
      </c>
      <c r="B1291" s="418" t="s">
        <v>116</v>
      </c>
      <c r="C1291" s="300">
        <f>C1292</f>
        <v>22</v>
      </c>
      <c r="D1291" s="300">
        <f>D1292</f>
        <v>15</v>
      </c>
      <c r="E1291" s="419">
        <f t="shared" si="62"/>
        <v>-0.318</v>
      </c>
      <c r="F1291" s="420" t="str">
        <f t="shared" si="63"/>
        <v>是</v>
      </c>
      <c r="G1291" s="288" t="str">
        <f t="shared" si="64"/>
        <v>类</v>
      </c>
    </row>
    <row r="1292" ht="18.75" spans="1:7">
      <c r="A1292" s="316">
        <v>23303</v>
      </c>
      <c r="B1292" s="421" t="s">
        <v>1292</v>
      </c>
      <c r="C1292" s="311">
        <f>C1293</f>
        <v>22</v>
      </c>
      <c r="D1292" s="311">
        <f>D1293</f>
        <v>15</v>
      </c>
      <c r="E1292" s="419">
        <f t="shared" si="62"/>
        <v>-0.318</v>
      </c>
      <c r="F1292" s="420" t="str">
        <f t="shared" si="63"/>
        <v>是</v>
      </c>
      <c r="G1292" s="288" t="str">
        <f t="shared" si="64"/>
        <v>款</v>
      </c>
    </row>
    <row r="1293" ht="18.75" spans="1:7">
      <c r="A1293" s="308">
        <v>2330301</v>
      </c>
      <c r="B1293" s="422" t="s">
        <v>1292</v>
      </c>
      <c r="C1293" s="311">
        <v>22</v>
      </c>
      <c r="D1293" s="311">
        <v>15</v>
      </c>
      <c r="E1293" s="419">
        <f t="shared" si="62"/>
        <v>-0.318</v>
      </c>
      <c r="F1293" s="420" t="str">
        <f t="shared" si="63"/>
        <v>是</v>
      </c>
      <c r="G1293" s="288" t="str">
        <f t="shared" si="64"/>
        <v>项</v>
      </c>
    </row>
    <row r="1294" ht="18.75" spans="1:7">
      <c r="A1294" s="317">
        <v>229</v>
      </c>
      <c r="B1294" s="418" t="s">
        <v>118</v>
      </c>
      <c r="C1294" s="300">
        <f>SUM(C1295:C1296)</f>
        <v>0</v>
      </c>
      <c r="D1294" s="300">
        <f>SUM(D1295:D1296)</f>
        <v>5700</v>
      </c>
      <c r="E1294" s="419">
        <f t="shared" si="62"/>
        <v>0</v>
      </c>
      <c r="F1294" s="420" t="str">
        <f t="shared" si="63"/>
        <v>是</v>
      </c>
      <c r="G1294" s="288" t="str">
        <f t="shared" si="64"/>
        <v>类</v>
      </c>
    </row>
    <row r="1295" ht="18.75" spans="1:7">
      <c r="A1295" s="316">
        <v>22902</v>
      </c>
      <c r="B1295" s="421" t="s">
        <v>1293</v>
      </c>
      <c r="C1295" s="311"/>
      <c r="D1295" s="311"/>
      <c r="E1295" s="419">
        <f t="shared" si="62"/>
        <v>0</v>
      </c>
      <c r="F1295" s="420" t="str">
        <f t="shared" si="63"/>
        <v>否</v>
      </c>
      <c r="G1295" s="288" t="str">
        <f t="shared" si="64"/>
        <v>款</v>
      </c>
    </row>
    <row r="1296" ht="18.75" spans="1:7">
      <c r="A1296" s="316">
        <v>22999</v>
      </c>
      <c r="B1296" s="421" t="s">
        <v>1154</v>
      </c>
      <c r="C1296" s="311"/>
      <c r="D1296" s="311">
        <v>5700</v>
      </c>
      <c r="E1296" s="419">
        <f t="shared" si="62"/>
        <v>0</v>
      </c>
      <c r="F1296" s="420" t="str">
        <f t="shared" si="63"/>
        <v>是</v>
      </c>
      <c r="G1296" s="288" t="str">
        <f t="shared" si="64"/>
        <v>款</v>
      </c>
    </row>
    <row r="1297" ht="18.75" spans="1:7">
      <c r="A1297" s="435"/>
      <c r="B1297" s="436" t="s">
        <v>1294</v>
      </c>
      <c r="C1297" s="437">
        <v>0</v>
      </c>
      <c r="D1297" s="437">
        <v>0</v>
      </c>
      <c r="E1297" s="301" t="str">
        <f>IF(C1297&gt;0,D1297/C1297-1,IF(C1297&lt;0,-(D1297/C1297-1),""))</f>
        <v/>
      </c>
      <c r="F1297" s="274" t="str">
        <f t="shared" si="63"/>
        <v>否</v>
      </c>
      <c r="G1297" s="151" t="str">
        <f t="shared" si="64"/>
        <v>项</v>
      </c>
    </row>
    <row r="1298" ht="18.75" spans="1:6">
      <c r="A1298" s="438"/>
      <c r="B1298" s="436"/>
      <c r="C1298" s="437"/>
      <c r="D1298" s="437"/>
      <c r="E1298" s="301"/>
      <c r="F1298" s="274" t="str">
        <f t="shared" si="63"/>
        <v>是</v>
      </c>
    </row>
    <row r="1299" ht="18.75" spans="1:6">
      <c r="A1299" s="439"/>
      <c r="B1299" s="440" t="s">
        <v>1295</v>
      </c>
      <c r="C1299" s="441">
        <f>C4+C252+C255+C274+C364+C416+C472+C529+C659+C744+C816+C839+C947+C999+C1063+C1083+C1110+C1120+C1165+C1189+C1234+C1284+C1285+C1291+C1294</f>
        <v>268093</v>
      </c>
      <c r="D1299" s="441">
        <f>D4+D252+D255+D274+D364+D416+D472+D529+D659+D744+D816+D839+D947+D999+D1063+D1083+D1110+D1120+D1165+D1189+D1234+D1284+D1285+D1291+D1294</f>
        <v>268200</v>
      </c>
      <c r="E1299" s="419">
        <f>IF(C1299&lt;0,"",IFERROR(D1299/C1299-1,0))</f>
        <v>0</v>
      </c>
      <c r="F1299" s="274" t="str">
        <f t="shared" si="63"/>
        <v>是</v>
      </c>
    </row>
    <row r="1300" spans="3:3">
      <c r="C1300" s="442"/>
    </row>
    <row r="1301" spans="3:3">
      <c r="C1301" s="386"/>
    </row>
    <row r="1302" spans="3:3">
      <c r="C1302" s="442"/>
    </row>
    <row r="1303" spans="3:3">
      <c r="C1303" s="386"/>
    </row>
    <row r="1304" spans="3:3">
      <c r="C1304" s="442"/>
    </row>
    <row r="1305" spans="3:3">
      <c r="C1305" s="442"/>
    </row>
    <row r="1306" spans="3:3">
      <c r="C1306" s="386"/>
    </row>
    <row r="1307" spans="3:3">
      <c r="C1307" s="442"/>
    </row>
    <row r="1308" spans="3:3">
      <c r="C1308" s="442"/>
    </row>
    <row r="1309" spans="3:3">
      <c r="C1309" s="442"/>
    </row>
    <row r="1310" spans="3:3">
      <c r="C1310" s="442"/>
    </row>
    <row r="1311" spans="3:5">
      <c r="C1311" s="386"/>
      <c r="E1311" s="337">
        <f>IF(C1299&lt;&gt;0,IF((D1299/C1299-1)&lt;-30%,"",IF((D1299/C1299-1)&gt;150%,"",D1299/C1299-1)),"")</f>
        <v>0</v>
      </c>
    </row>
    <row r="1312" spans="3:3">
      <c r="C1312" s="442"/>
    </row>
  </sheetData>
  <autoFilter ref="A3:G1299">
    <extLst/>
  </autoFilter>
  <mergeCells count="1">
    <mergeCell ref="B1:E1"/>
  </mergeCells>
  <conditionalFormatting sqref="F1297">
    <cfRule type="cellIs" dxfId="2" priority="4" stopIfTrue="1" operator="lessThan">
      <formula>0</formula>
    </cfRule>
  </conditionalFormatting>
  <conditionalFormatting sqref="F1298">
    <cfRule type="cellIs" dxfId="2" priority="3" stopIfTrue="1" operator="lessThan">
      <formula>0</formula>
    </cfRule>
  </conditionalFormatting>
  <conditionalFormatting sqref="F1299">
    <cfRule type="cellIs" dxfId="2" priority="2" stopIfTrue="1" operator="lessThan">
      <formula>0</formula>
    </cfRule>
  </conditionalFormatting>
  <conditionalFormatting sqref="F4:F1296">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3"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1"/>
  <sheetViews>
    <sheetView showZeros="0" view="pageBreakPreview" zoomScaleNormal="100" workbookViewId="0">
      <selection activeCell="A20" sqref="A20"/>
    </sheetView>
  </sheetViews>
  <sheetFormatPr defaultColWidth="9" defaultRowHeight="13.5" outlineLevelCol="1"/>
  <cols>
    <col min="1" max="1" width="79" customWidth="1"/>
    <col min="2" max="2" width="36.5" customWidth="1"/>
  </cols>
  <sheetData>
    <row r="1" ht="45" customHeight="1" spans="1:2">
      <c r="A1" s="398" t="s">
        <v>1296</v>
      </c>
      <c r="B1" s="398"/>
    </row>
    <row r="2" ht="20.1" customHeight="1" spans="1:2">
      <c r="A2" s="399"/>
      <c r="B2" s="400" t="s">
        <v>2</v>
      </c>
    </row>
    <row r="3" ht="45" customHeight="1" spans="1:2">
      <c r="A3" s="401" t="s">
        <v>1297</v>
      </c>
      <c r="B3" s="97" t="s">
        <v>6</v>
      </c>
    </row>
    <row r="4" ht="30" customHeight="1" spans="1:2">
      <c r="A4" s="402" t="s">
        <v>1298</v>
      </c>
      <c r="B4" s="403">
        <f>SUM(B5:B8)</f>
        <v>38291</v>
      </c>
    </row>
    <row r="5" ht="30" customHeight="1" spans="1:2">
      <c r="A5" s="404" t="s">
        <v>1299</v>
      </c>
      <c r="B5" s="405">
        <v>19677</v>
      </c>
    </row>
    <row r="6" ht="30" customHeight="1" spans="1:2">
      <c r="A6" s="404" t="s">
        <v>1300</v>
      </c>
      <c r="B6" s="405">
        <v>11169</v>
      </c>
    </row>
    <row r="7" ht="30" customHeight="1" spans="1:2">
      <c r="A7" s="404" t="s">
        <v>1207</v>
      </c>
      <c r="B7" s="405">
        <v>3084</v>
      </c>
    </row>
    <row r="8" ht="30" customHeight="1" spans="1:2">
      <c r="A8" s="404" t="s">
        <v>1301</v>
      </c>
      <c r="B8" s="405">
        <v>4361</v>
      </c>
    </row>
    <row r="9" ht="30" customHeight="1" spans="1:2">
      <c r="A9" s="402" t="s">
        <v>1302</v>
      </c>
      <c r="B9" s="403">
        <f>SUM(B10:B19)</f>
        <v>3498</v>
      </c>
    </row>
    <row r="10" ht="30" customHeight="1" spans="1:2">
      <c r="A10" s="404" t="s">
        <v>1303</v>
      </c>
      <c r="B10" s="405">
        <v>2271</v>
      </c>
    </row>
    <row r="11" ht="30" customHeight="1" spans="1:2">
      <c r="A11" s="404" t="s">
        <v>1304</v>
      </c>
      <c r="B11" s="405">
        <v>16</v>
      </c>
    </row>
    <row r="12" ht="30" customHeight="1" spans="1:2">
      <c r="A12" s="404" t="s">
        <v>1305</v>
      </c>
      <c r="B12" s="405">
        <v>16</v>
      </c>
    </row>
    <row r="13" ht="30" customHeight="1" spans="1:2">
      <c r="A13" s="404" t="s">
        <v>1306</v>
      </c>
      <c r="B13" s="405">
        <v>16</v>
      </c>
    </row>
    <row r="14" ht="30" customHeight="1" spans="1:2">
      <c r="A14" s="404" t="s">
        <v>1307</v>
      </c>
      <c r="B14" s="405">
        <v>155</v>
      </c>
    </row>
    <row r="15" ht="30" customHeight="1" spans="1:2">
      <c r="A15" s="404" t="s">
        <v>1308</v>
      </c>
      <c r="B15" s="405">
        <v>55</v>
      </c>
    </row>
    <row r="16" ht="30" customHeight="1" spans="1:2">
      <c r="A16" s="404" t="s">
        <v>1309</v>
      </c>
      <c r="B16" s="405"/>
    </row>
    <row r="17" ht="30" customHeight="1" spans="1:2">
      <c r="A17" s="404" t="s">
        <v>1310</v>
      </c>
      <c r="B17" s="405">
        <v>189</v>
      </c>
    </row>
    <row r="18" ht="30" customHeight="1" spans="1:2">
      <c r="A18" s="404" t="s">
        <v>1311</v>
      </c>
      <c r="B18" s="405">
        <v>1</v>
      </c>
    </row>
    <row r="19" ht="30" customHeight="1" spans="1:2">
      <c r="A19" s="404" t="s">
        <v>1312</v>
      </c>
      <c r="B19" s="405">
        <v>779</v>
      </c>
    </row>
    <row r="20" ht="30" customHeight="1" spans="1:2">
      <c r="A20" s="402" t="s">
        <v>1313</v>
      </c>
      <c r="B20" s="403">
        <v>0</v>
      </c>
    </row>
    <row r="21" ht="30" customHeight="1" spans="1:2">
      <c r="A21" s="404" t="s">
        <v>1314</v>
      </c>
      <c r="B21" s="385"/>
    </row>
    <row r="22" ht="30" customHeight="1" spans="1:2">
      <c r="A22" s="402" t="s">
        <v>1315</v>
      </c>
      <c r="B22" s="403">
        <f>SUM(B23:B24)</f>
        <v>76688</v>
      </c>
    </row>
    <row r="23" ht="30" customHeight="1" spans="1:2">
      <c r="A23" s="404" t="s">
        <v>1316</v>
      </c>
      <c r="B23" s="385">
        <v>76147</v>
      </c>
    </row>
    <row r="24" ht="30" customHeight="1" spans="1:2">
      <c r="A24" s="404" t="s">
        <v>1317</v>
      </c>
      <c r="B24" s="405">
        <v>541</v>
      </c>
    </row>
    <row r="25" ht="30" customHeight="1" spans="1:2">
      <c r="A25" s="402" t="s">
        <v>1318</v>
      </c>
      <c r="B25" s="403"/>
    </row>
    <row r="26" ht="30" customHeight="1" spans="1:2">
      <c r="A26" s="404" t="s">
        <v>1319</v>
      </c>
      <c r="B26" s="385"/>
    </row>
    <row r="27" ht="30" customHeight="1" spans="1:2">
      <c r="A27" s="402" t="s">
        <v>1320</v>
      </c>
      <c r="B27" s="403">
        <f>SUM(B28:B29)</f>
        <v>7481</v>
      </c>
    </row>
    <row r="28" ht="30" customHeight="1" spans="1:2">
      <c r="A28" s="404" t="s">
        <v>1321</v>
      </c>
      <c r="B28" s="405">
        <v>1637</v>
      </c>
    </row>
    <row r="29" ht="30" customHeight="1" spans="1:2">
      <c r="A29" s="404" t="s">
        <v>1322</v>
      </c>
      <c r="B29" s="405">
        <v>5844</v>
      </c>
    </row>
    <row r="30" ht="30" customHeight="1" spans="1:2">
      <c r="A30" s="404" t="s">
        <v>1323</v>
      </c>
      <c r="B30" s="405"/>
    </row>
    <row r="31" ht="30" customHeight="1" spans="1:2">
      <c r="A31" s="406" t="s">
        <v>1324</v>
      </c>
      <c r="B31" s="403">
        <f>B4+B9+B20+B22+B25+B27</f>
        <v>125958</v>
      </c>
    </row>
  </sheetData>
  <autoFilter ref="A3:B31">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43"/>
  <sheetViews>
    <sheetView showGridLines="0" showZeros="0" view="pageBreakPreview" zoomScaleNormal="100" topLeftCell="A9" workbookViewId="0">
      <selection activeCell="A14" sqref="A14"/>
    </sheetView>
  </sheetViews>
  <sheetFormatPr defaultColWidth="9" defaultRowHeight="13.5" outlineLevelCol="4"/>
  <cols>
    <col min="1" max="1" width="69.6333333333333" style="262" customWidth="1"/>
    <col min="2" max="2" width="45.6333333333333" customWidth="1"/>
    <col min="3" max="4" width="16.6333333333333" hidden="1" customWidth="1"/>
    <col min="5" max="5" width="9" hidden="1" customWidth="1"/>
  </cols>
  <sheetData>
    <row r="1" s="261" customFormat="1" ht="45" customHeight="1" spans="1:4">
      <c r="A1" s="387" t="s">
        <v>1325</v>
      </c>
      <c r="B1" s="387"/>
      <c r="C1" s="387"/>
      <c r="D1" s="387"/>
    </row>
    <row r="2" ht="20.1" customHeight="1" spans="1:4">
      <c r="A2" s="265"/>
      <c r="B2" s="380" t="s">
        <v>2</v>
      </c>
      <c r="C2" s="388"/>
      <c r="D2" s="388" t="s">
        <v>2</v>
      </c>
    </row>
    <row r="3" ht="45" customHeight="1" spans="1:5">
      <c r="A3" s="164" t="s">
        <v>1326</v>
      </c>
      <c r="B3" s="97" t="s">
        <v>6</v>
      </c>
      <c r="C3" s="389" t="s">
        <v>1327</v>
      </c>
      <c r="D3" s="97" t="s">
        <v>1328</v>
      </c>
      <c r="E3" s="390" t="s">
        <v>8</v>
      </c>
    </row>
    <row r="4" ht="36" customHeight="1" spans="1:5">
      <c r="A4" s="391" t="s">
        <v>1329</v>
      </c>
      <c r="B4" s="100"/>
      <c r="C4" s="392">
        <f>SUM(C5:C5)</f>
        <v>0</v>
      </c>
      <c r="D4" s="393">
        <f>SUM(D5:D5)</f>
        <v>0</v>
      </c>
      <c r="E4" s="274" t="str">
        <f>IF(A4&lt;&gt;"",IF(SUM(B4:D4)&lt;&gt;0,"是","否"),"是")</f>
        <v>否</v>
      </c>
    </row>
    <row r="5" ht="36" customHeight="1" spans="1:5">
      <c r="A5" s="394" t="s">
        <v>1330</v>
      </c>
      <c r="B5" s="103"/>
      <c r="C5" s="395"/>
      <c r="D5" s="396"/>
      <c r="E5" s="274" t="str">
        <f>IF(A5&lt;&gt;"",IF(SUM(B5:D5)&lt;&gt;0,"是","否"),"是")</f>
        <v>否</v>
      </c>
    </row>
    <row r="6" ht="36" customHeight="1" spans="1:5">
      <c r="A6" s="391" t="s">
        <v>1331</v>
      </c>
      <c r="B6" s="103"/>
      <c r="C6" s="395">
        <v>64164</v>
      </c>
      <c r="D6" s="396"/>
      <c r="E6" s="274" t="str">
        <f>IF(A6&lt;&gt;"",IF(SUM(B6:D6)&lt;&gt;0,"是","否"),"是")</f>
        <v>是</v>
      </c>
    </row>
    <row r="7" ht="36" customHeight="1" spans="1:5">
      <c r="A7" s="394" t="s">
        <v>1330</v>
      </c>
      <c r="B7" s="100"/>
      <c r="C7" s="395"/>
      <c r="D7" s="396"/>
      <c r="E7" s="274"/>
    </row>
    <row r="8" ht="36" customHeight="1" spans="1:5">
      <c r="A8" s="391" t="s">
        <v>1332</v>
      </c>
      <c r="B8" s="103"/>
      <c r="C8" s="395">
        <v>2293</v>
      </c>
      <c r="D8" s="396"/>
      <c r="E8" s="274" t="str">
        <f>IF(A8&lt;&gt;"",IF(SUM(B8:D8)&lt;&gt;0,"是","否"),"是")</f>
        <v>是</v>
      </c>
    </row>
    <row r="9" ht="36" customHeight="1" spans="1:5">
      <c r="A9" s="394" t="s">
        <v>1330</v>
      </c>
      <c r="B9" s="103"/>
      <c r="C9" s="395"/>
      <c r="D9" s="396"/>
      <c r="E9" s="274"/>
    </row>
    <row r="10" ht="36" customHeight="1" spans="1:5">
      <c r="A10" s="391" t="s">
        <v>1333</v>
      </c>
      <c r="B10" s="103"/>
      <c r="C10" s="395">
        <v>9600</v>
      </c>
      <c r="D10" s="396"/>
      <c r="E10" s="274" t="str">
        <f>IF(A10&lt;&gt;"",IF(SUM(B10:D10)&lt;&gt;0,"是","否"),"是")</f>
        <v>是</v>
      </c>
    </row>
    <row r="11" ht="36" customHeight="1" spans="1:5">
      <c r="A11" s="394" t="s">
        <v>1330</v>
      </c>
      <c r="B11" s="103"/>
      <c r="C11" s="395"/>
      <c r="D11" s="396"/>
      <c r="E11" s="274"/>
    </row>
    <row r="12" ht="36" customHeight="1" spans="1:5">
      <c r="A12" s="391" t="s">
        <v>1334</v>
      </c>
      <c r="B12" s="103"/>
      <c r="C12" s="395">
        <v>280</v>
      </c>
      <c r="D12" s="396"/>
      <c r="E12" s="274" t="str">
        <f>IF(A12&lt;&gt;"",IF(SUM(B12:D12)&lt;&gt;0,"是","否"),"是")</f>
        <v>是</v>
      </c>
    </row>
    <row r="13" ht="36" customHeight="1" spans="1:5">
      <c r="A13" s="394" t="s">
        <v>1330</v>
      </c>
      <c r="B13" s="103"/>
      <c r="C13" s="395"/>
      <c r="D13" s="396"/>
      <c r="E13" s="274"/>
    </row>
    <row r="14" ht="36" customHeight="1" spans="1:5">
      <c r="A14" s="391" t="s">
        <v>1335</v>
      </c>
      <c r="B14" s="103"/>
      <c r="C14" s="395">
        <v>83870</v>
      </c>
      <c r="D14" s="396"/>
      <c r="E14" s="274" t="str">
        <f>IF(A14&lt;&gt;"",IF(SUM(B14:D14)&lt;&gt;0,"是","否"),"是")</f>
        <v>是</v>
      </c>
    </row>
    <row r="15" ht="36" customHeight="1" spans="1:5">
      <c r="A15" s="394" t="s">
        <v>1330</v>
      </c>
      <c r="B15" s="103"/>
      <c r="C15" s="395"/>
      <c r="D15" s="396"/>
      <c r="E15" s="274"/>
    </row>
    <row r="16" ht="36" customHeight="1" spans="1:5">
      <c r="A16" s="391" t="s">
        <v>1336</v>
      </c>
      <c r="B16" s="103"/>
      <c r="C16" s="395">
        <v>413</v>
      </c>
      <c r="D16" s="396"/>
      <c r="E16" s="274" t="str">
        <f>IF(A16&lt;&gt;"",IF(SUM(B16:D16)&lt;&gt;0,"是","否"),"是")</f>
        <v>是</v>
      </c>
    </row>
    <row r="17" ht="36" customHeight="1" spans="1:5">
      <c r="A17" s="394" t="s">
        <v>1330</v>
      </c>
      <c r="B17" s="103"/>
      <c r="C17" s="395"/>
      <c r="D17" s="396"/>
      <c r="E17" s="274"/>
    </row>
    <row r="18" ht="36" customHeight="1" spans="1:5">
      <c r="A18" s="391" t="s">
        <v>1337</v>
      </c>
      <c r="B18" s="103"/>
      <c r="C18" s="395">
        <v>60</v>
      </c>
      <c r="D18" s="396"/>
      <c r="E18" s="274" t="str">
        <f>IF(A18&lt;&gt;"",IF(SUM(B18:D18)&lt;&gt;0,"是","否"),"是")</f>
        <v>是</v>
      </c>
    </row>
    <row r="19" ht="36" customHeight="1" spans="1:5">
      <c r="A19" s="394" t="s">
        <v>1330</v>
      </c>
      <c r="B19" s="103"/>
      <c r="C19" s="395"/>
      <c r="D19" s="396"/>
      <c r="E19" s="274"/>
    </row>
    <row r="20" ht="36" customHeight="1" spans="1:5">
      <c r="A20" s="391" t="s">
        <v>1338</v>
      </c>
      <c r="B20" s="103"/>
      <c r="C20" s="395">
        <v>4418</v>
      </c>
      <c r="D20" s="396"/>
      <c r="E20" s="274" t="str">
        <f>IF(A20&lt;&gt;"",IF(SUM(B20:D20)&lt;&gt;0,"是","否"),"是")</f>
        <v>是</v>
      </c>
    </row>
    <row r="21" ht="36" customHeight="1" spans="1:5">
      <c r="A21" s="394" t="s">
        <v>1330</v>
      </c>
      <c r="B21" s="103"/>
      <c r="C21" s="392"/>
      <c r="D21" s="393"/>
      <c r="E21" s="274"/>
    </row>
    <row r="22" ht="36" customHeight="1" spans="1:5">
      <c r="A22" s="391" t="s">
        <v>1339</v>
      </c>
      <c r="B22" s="103"/>
      <c r="C22" s="395"/>
      <c r="D22" s="396"/>
      <c r="E22" s="274" t="str">
        <f>IF(A22&lt;&gt;"",IF(SUM(B22:D22)&lt;&gt;0,"是","否"),"是")</f>
        <v>否</v>
      </c>
    </row>
    <row r="23" ht="36" customHeight="1" spans="1:5">
      <c r="A23" s="394" t="s">
        <v>1330</v>
      </c>
      <c r="B23" s="103"/>
      <c r="C23" s="395"/>
      <c r="D23" s="396"/>
      <c r="E23" s="274"/>
    </row>
    <row r="24" ht="36" customHeight="1" spans="1:5">
      <c r="A24" s="391" t="s">
        <v>1340</v>
      </c>
      <c r="B24" s="103"/>
      <c r="C24" s="395"/>
      <c r="D24" s="396"/>
      <c r="E24" s="274" t="str">
        <f>IF(A24&lt;&gt;"",IF(SUM(B24:D24)&lt;&gt;0,"是","否"),"是")</f>
        <v>否</v>
      </c>
    </row>
    <row r="25" ht="36" customHeight="1" spans="1:5">
      <c r="A25" s="394" t="s">
        <v>1330</v>
      </c>
      <c r="B25" s="103"/>
      <c r="C25" s="395"/>
      <c r="D25" s="396"/>
      <c r="E25" s="274"/>
    </row>
    <row r="26" ht="36" customHeight="1" spans="1:5">
      <c r="A26" s="391" t="s">
        <v>1341</v>
      </c>
      <c r="B26" s="103"/>
      <c r="C26" s="395"/>
      <c r="D26" s="396">
        <v>5000</v>
      </c>
      <c r="E26" s="274" t="str">
        <f>IF(A26&lt;&gt;"",IF(SUM(B26:D26)&lt;&gt;0,"是","否"),"是")</f>
        <v>是</v>
      </c>
    </row>
    <row r="27" ht="36" customHeight="1" spans="1:5">
      <c r="A27" s="394" t="s">
        <v>1330</v>
      </c>
      <c r="B27" s="103"/>
      <c r="C27" s="395"/>
      <c r="D27" s="396"/>
      <c r="E27" s="274"/>
    </row>
    <row r="28" ht="36" customHeight="1" spans="1:5">
      <c r="A28" s="391" t="s">
        <v>1342</v>
      </c>
      <c r="B28" s="103"/>
      <c r="C28" s="395">
        <v>3800</v>
      </c>
      <c r="D28" s="396"/>
      <c r="E28" s="274" t="str">
        <f>IF(A28&lt;&gt;"",IF(SUM(B28:D28)&lt;&gt;0,"是","否"),"是")</f>
        <v>是</v>
      </c>
    </row>
    <row r="29" ht="36" customHeight="1" spans="1:5">
      <c r="A29" s="394" t="s">
        <v>1330</v>
      </c>
      <c r="B29" s="103"/>
      <c r="C29" s="395"/>
      <c r="D29" s="396"/>
      <c r="E29" s="274"/>
    </row>
    <row r="30" ht="36" customHeight="1" spans="1:5">
      <c r="A30" s="391" t="s">
        <v>1343</v>
      </c>
      <c r="B30" s="103"/>
      <c r="C30" s="395">
        <v>1257</v>
      </c>
      <c r="D30" s="396"/>
      <c r="E30" s="274" t="str">
        <f>IF(A30&lt;&gt;"",IF(SUM(B30:D30)&lt;&gt;0,"是","否"),"是")</f>
        <v>是</v>
      </c>
    </row>
    <row r="31" ht="36" customHeight="1" spans="1:5">
      <c r="A31" s="394" t="s">
        <v>1330</v>
      </c>
      <c r="B31" s="103"/>
      <c r="C31" s="395"/>
      <c r="D31" s="396"/>
      <c r="E31" s="274"/>
    </row>
    <row r="32" ht="36" customHeight="1" spans="1:5">
      <c r="A32" s="391" t="s">
        <v>1344</v>
      </c>
      <c r="B32" s="103"/>
      <c r="C32" s="395">
        <v>2163</v>
      </c>
      <c r="D32" s="396"/>
      <c r="E32" s="274" t="str">
        <f>IF(A32&lt;&gt;"",IF(SUM(B32:D32)&lt;&gt;0,"是","否"),"是")</f>
        <v>是</v>
      </c>
    </row>
    <row r="33" ht="36" customHeight="1" spans="1:5">
      <c r="A33" s="394" t="s">
        <v>1330</v>
      </c>
      <c r="B33" s="103"/>
      <c r="C33" s="395"/>
      <c r="D33" s="396"/>
      <c r="E33" s="274"/>
    </row>
    <row r="34" ht="36" customHeight="1" spans="1:5">
      <c r="A34" s="391" t="s">
        <v>1345</v>
      </c>
      <c r="B34" s="103"/>
      <c r="E34" s="274" t="str">
        <f>IF(A34&lt;&gt;"",IF(SUM(B34:D34)&lt;&gt;0,"是","否"),"是")</f>
        <v>否</v>
      </c>
    </row>
    <row r="35" ht="36" customHeight="1" spans="1:5">
      <c r="A35" s="394" t="s">
        <v>1330</v>
      </c>
      <c r="B35" s="103"/>
      <c r="E35" s="274"/>
    </row>
    <row r="36" ht="36" customHeight="1" spans="1:5">
      <c r="A36" s="391" t="s">
        <v>1346</v>
      </c>
      <c r="B36" s="103"/>
      <c r="E36" s="274" t="str">
        <f>IF(A36&lt;&gt;"",IF(SUM(B36:D36)&lt;&gt;0,"是","否"),"是")</f>
        <v>否</v>
      </c>
    </row>
    <row r="37" ht="36" customHeight="1" spans="1:5">
      <c r="A37" s="394" t="s">
        <v>1330</v>
      </c>
      <c r="B37" s="103"/>
      <c r="E37" s="274"/>
    </row>
    <row r="38" ht="36" customHeight="1" spans="1:5">
      <c r="A38" s="391" t="s">
        <v>1347</v>
      </c>
      <c r="B38" s="103"/>
      <c r="E38" s="274" t="str">
        <f>IF(A38&lt;&gt;"",IF(SUM(B38:D38)&lt;&gt;0,"是","否"),"是")</f>
        <v>否</v>
      </c>
    </row>
    <row r="39" ht="36" customHeight="1" spans="1:5">
      <c r="A39" s="394" t="s">
        <v>1330</v>
      </c>
      <c r="B39" s="103"/>
      <c r="E39" s="274"/>
    </row>
    <row r="40" ht="36" customHeight="1" spans="1:5">
      <c r="A40" s="391" t="s">
        <v>1348</v>
      </c>
      <c r="B40" s="103"/>
      <c r="E40" s="274" t="str">
        <f>IF(A40&lt;&gt;"",IF(SUM(B40:D40)&lt;&gt;0,"是","否"),"是")</f>
        <v>否</v>
      </c>
    </row>
    <row r="41" ht="36" customHeight="1" spans="1:5">
      <c r="A41" s="394" t="s">
        <v>1330</v>
      </c>
      <c r="B41" s="103"/>
      <c r="E41" s="274"/>
    </row>
    <row r="42" ht="36" customHeight="1" spans="1:5">
      <c r="A42" s="397" t="s">
        <v>1349</v>
      </c>
      <c r="B42" s="103"/>
      <c r="E42" s="274" t="str">
        <f>IF(A42&lt;&gt;"",IF(SUM(B42:D42)&lt;&gt;0,"是","否"),"是")</f>
        <v>否</v>
      </c>
    </row>
    <row r="43" ht="36" customHeight="1" spans="1:2">
      <c r="A43" s="278" t="s">
        <v>1350</v>
      </c>
      <c r="B43" s="278"/>
    </row>
  </sheetData>
  <autoFilter ref="A3:E43">
    <extLst/>
  </autoFilter>
  <mergeCells count="2">
    <mergeCell ref="A1:D1"/>
    <mergeCell ref="A43:B43"/>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28"/>
  <sheetViews>
    <sheetView showGridLines="0" showZeros="0" view="pageBreakPreview" zoomScaleNormal="85" topLeftCell="A10" workbookViewId="0">
      <selection activeCell="H25" sqref="H25"/>
    </sheetView>
  </sheetViews>
  <sheetFormatPr defaultColWidth="9" defaultRowHeight="14.25" outlineLevelCol="5"/>
  <cols>
    <col min="1" max="1" width="43.6333333333333" style="151" customWidth="1"/>
    <col min="2" max="2" width="20.6333333333333" style="153" customWidth="1"/>
    <col min="3" max="3" width="20.6333333333333" style="151" customWidth="1"/>
    <col min="4" max="4" width="20" style="337" customWidth="1"/>
    <col min="5" max="5" width="12.6333333333333" style="151"/>
    <col min="6" max="16377" width="9" style="151"/>
    <col min="16378" max="16379" width="35.6333333333333" style="151"/>
    <col min="16380" max="16384" width="9" style="151"/>
  </cols>
  <sheetData>
    <row r="1" s="151" customFormat="1" ht="45" customHeight="1" spans="1:4">
      <c r="A1" s="156" t="s">
        <v>1351</v>
      </c>
      <c r="B1" s="156"/>
      <c r="C1" s="156"/>
      <c r="D1" s="156"/>
    </row>
    <row r="2" s="151" customFormat="1" ht="20.1" customHeight="1" spans="1:4">
      <c r="A2" s="157"/>
      <c r="B2" s="157"/>
      <c r="C2" s="379"/>
      <c r="D2" s="380" t="s">
        <v>2</v>
      </c>
    </row>
    <row r="3" s="152" customFormat="1" ht="45" customHeight="1" spans="1:4">
      <c r="A3" s="159" t="s">
        <v>1352</v>
      </c>
      <c r="B3" s="159" t="s">
        <v>1349</v>
      </c>
      <c r="C3" s="381" t="s">
        <v>1353</v>
      </c>
      <c r="D3" s="381" t="s">
        <v>1354</v>
      </c>
    </row>
    <row r="4" s="151" customFormat="1" ht="36" customHeight="1" spans="1:4">
      <c r="A4" s="382" t="s">
        <v>1355</v>
      </c>
      <c r="B4" s="383"/>
      <c r="C4" s="383"/>
      <c r="D4" s="383"/>
    </row>
    <row r="5" s="151" customFormat="1" ht="36" customHeight="1" spans="1:6">
      <c r="A5" s="384" t="s">
        <v>1356</v>
      </c>
      <c r="B5" s="161"/>
      <c r="C5" s="161"/>
      <c r="D5" s="385"/>
      <c r="F5" s="151" t="s">
        <v>1357</v>
      </c>
    </row>
    <row r="6" s="151" customFormat="1" ht="36" customHeight="1" spans="1:4">
      <c r="A6" s="384" t="s">
        <v>1358</v>
      </c>
      <c r="B6" s="161"/>
      <c r="C6" s="161"/>
      <c r="D6" s="385"/>
    </row>
    <row r="7" s="151" customFormat="1" ht="36" customHeight="1" spans="1:4">
      <c r="A7" s="384" t="s">
        <v>1359</v>
      </c>
      <c r="B7" s="161"/>
      <c r="C7" s="161"/>
      <c r="D7" s="385"/>
    </row>
    <row r="8" s="151" customFormat="1" ht="36" customHeight="1" spans="1:4">
      <c r="A8" s="384" t="s">
        <v>1360</v>
      </c>
      <c r="B8" s="161"/>
      <c r="C8" s="161"/>
      <c r="D8" s="385"/>
    </row>
    <row r="9" s="151" customFormat="1" ht="36" customHeight="1" spans="1:4">
      <c r="A9" s="384" t="s">
        <v>1361</v>
      </c>
      <c r="B9" s="161"/>
      <c r="C9" s="161"/>
      <c r="D9" s="385"/>
    </row>
    <row r="10" s="151" customFormat="1" ht="36" customHeight="1" spans="1:4">
      <c r="A10" s="384" t="s">
        <v>1362</v>
      </c>
      <c r="B10" s="161"/>
      <c r="C10" s="161"/>
      <c r="D10" s="385"/>
    </row>
    <row r="11" s="151" customFormat="1" ht="36" customHeight="1" spans="1:4">
      <c r="A11" s="384" t="s">
        <v>1363</v>
      </c>
      <c r="B11" s="161"/>
      <c r="C11" s="161"/>
      <c r="D11" s="385"/>
    </row>
    <row r="12" s="151" customFormat="1" ht="36" customHeight="1" spans="1:4">
      <c r="A12" s="384" t="s">
        <v>1364</v>
      </c>
      <c r="B12" s="161"/>
      <c r="C12" s="161"/>
      <c r="D12" s="385"/>
    </row>
    <row r="13" s="151" customFormat="1" ht="36" customHeight="1" spans="1:4">
      <c r="A13" s="384" t="s">
        <v>1365</v>
      </c>
      <c r="B13" s="161"/>
      <c r="C13" s="161"/>
      <c r="D13" s="385"/>
    </row>
    <row r="14" s="151" customFormat="1" ht="36" customHeight="1" spans="1:4">
      <c r="A14" s="384" t="s">
        <v>1366</v>
      </c>
      <c r="B14" s="161"/>
      <c r="C14" s="161"/>
      <c r="D14" s="385"/>
    </row>
    <row r="15" s="151" customFormat="1" ht="36" customHeight="1" spans="1:4">
      <c r="A15" s="382" t="s">
        <v>1367</v>
      </c>
      <c r="B15" s="383"/>
      <c r="C15" s="383"/>
      <c r="D15" s="383"/>
    </row>
    <row r="16" s="151" customFormat="1" ht="36" customHeight="1" spans="1:4">
      <c r="A16" s="384" t="s">
        <v>1356</v>
      </c>
      <c r="B16" s="161"/>
      <c r="C16" s="161"/>
      <c r="D16" s="385"/>
    </row>
    <row r="17" s="151" customFormat="1" ht="36" customHeight="1" spans="1:4">
      <c r="A17" s="384" t="s">
        <v>1358</v>
      </c>
      <c r="B17" s="161"/>
      <c r="C17" s="161"/>
      <c r="D17" s="385"/>
    </row>
    <row r="18" s="151" customFormat="1" ht="36" customHeight="1" spans="1:4">
      <c r="A18" s="384" t="s">
        <v>1359</v>
      </c>
      <c r="B18" s="161"/>
      <c r="C18" s="161"/>
      <c r="D18" s="385"/>
    </row>
    <row r="19" s="151" customFormat="1" ht="36" customHeight="1" spans="1:4">
      <c r="A19" s="384" t="s">
        <v>1360</v>
      </c>
      <c r="B19" s="161"/>
      <c r="C19" s="161"/>
      <c r="D19" s="385"/>
    </row>
    <row r="20" s="151" customFormat="1" ht="36" customHeight="1" spans="1:4">
      <c r="A20" s="384" t="s">
        <v>1361</v>
      </c>
      <c r="B20" s="161"/>
      <c r="C20" s="161"/>
      <c r="D20" s="385"/>
    </row>
    <row r="21" s="151" customFormat="1" ht="36" customHeight="1" spans="1:4">
      <c r="A21" s="384" t="s">
        <v>1362</v>
      </c>
      <c r="B21" s="161"/>
      <c r="C21" s="161"/>
      <c r="D21" s="385"/>
    </row>
    <row r="22" s="151" customFormat="1" ht="36" customHeight="1" spans="1:4">
      <c r="A22" s="384" t="s">
        <v>1363</v>
      </c>
      <c r="B22" s="161"/>
      <c r="C22" s="161"/>
      <c r="D22" s="385"/>
    </row>
    <row r="23" s="151" customFormat="1" ht="36" customHeight="1" spans="1:4">
      <c r="A23" s="384" t="s">
        <v>1364</v>
      </c>
      <c r="B23" s="161"/>
      <c r="C23" s="161"/>
      <c r="D23" s="385"/>
    </row>
    <row r="24" s="151" customFormat="1" ht="36" customHeight="1" spans="1:4">
      <c r="A24" s="384" t="s">
        <v>1365</v>
      </c>
      <c r="B24" s="161"/>
      <c r="C24" s="161"/>
      <c r="D24" s="385"/>
    </row>
    <row r="25" s="151" customFormat="1" ht="36" customHeight="1" spans="1:4">
      <c r="A25" s="384" t="s">
        <v>1366</v>
      </c>
      <c r="B25" s="161"/>
      <c r="C25" s="161"/>
      <c r="D25" s="385"/>
    </row>
    <row r="26" s="151" customFormat="1" ht="28" customHeight="1" spans="1:4">
      <c r="A26" s="167" t="s">
        <v>1368</v>
      </c>
      <c r="B26" s="167"/>
      <c r="C26" s="167"/>
      <c r="D26" s="167"/>
    </row>
    <row r="27" s="151" customFormat="1" spans="2:4">
      <c r="B27" s="153"/>
      <c r="C27" s="386"/>
      <c r="D27" s="337"/>
    </row>
    <row r="28" s="151" customFormat="1" spans="2:4">
      <c r="B28" s="153"/>
      <c r="C28" s="386"/>
      <c r="D28" s="337"/>
    </row>
  </sheetData>
  <mergeCells count="2">
    <mergeCell ref="A1:D1"/>
    <mergeCell ref="A26:D26"/>
  </mergeCells>
  <conditionalFormatting sqref="D1">
    <cfRule type="cellIs" dxfId="0" priority="6" stopIfTrue="1" operator="lessThanOrEqual">
      <formula>-1</formula>
    </cfRule>
    <cfRule type="cellIs" dxfId="0" priority="5" stopIfTrue="1" operator="greaterThanOrEqual">
      <formula>10</formula>
    </cfRule>
  </conditionalFormatting>
  <conditionalFormatting sqref="B3:C3">
    <cfRule type="cellIs" dxfId="0" priority="4" stopIfTrue="1" operator="lessThanOrEqual">
      <formula>-1</formula>
    </cfRule>
  </conditionalFormatting>
  <conditionalFormatting sqref="B4:C4">
    <cfRule type="cellIs" dxfId="0" priority="3" stopIfTrue="1" operator="lessThanOrEqual">
      <formula>-1</formula>
    </cfRule>
  </conditionalFormatting>
  <conditionalFormatting sqref="B5:C5 C9:C14 C6:C7 B6">
    <cfRule type="cellIs" dxfId="0" priority="2" stopIfTrue="1" operator="lessThanOrEqual">
      <formula>-1</formula>
    </cfRule>
  </conditionalFormatting>
  <conditionalFormatting sqref="B16:C16 C20:C25 C17:C18 B17">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scale="91" orientation="portrait" horizontalDpi="600"/>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pageSetUpPr fitToPage="1"/>
  </sheetPr>
  <dimension ref="A1:E11"/>
  <sheetViews>
    <sheetView workbookViewId="0">
      <selection activeCell="A11" sqref="A11:E11"/>
    </sheetView>
  </sheetViews>
  <sheetFormatPr defaultColWidth="9" defaultRowHeight="13.5" outlineLevelCol="4"/>
  <cols>
    <col min="1" max="1" width="37.75" style="338" customWidth="1"/>
    <col min="2" max="2" width="22" style="338" customWidth="1"/>
    <col min="3" max="4" width="23.8833333333333" style="338" customWidth="1"/>
    <col min="5" max="5" width="24.5" style="338" customWidth="1"/>
    <col min="6" max="248" width="9" style="338"/>
    <col min="249" max="16384" width="9" style="2"/>
  </cols>
  <sheetData>
    <row r="1" s="338" customFormat="1" ht="40.5" customHeight="1" spans="1:5">
      <c r="A1" s="286" t="s">
        <v>1369</v>
      </c>
      <c r="B1" s="286"/>
      <c r="C1" s="286"/>
      <c r="D1" s="286"/>
      <c r="E1" s="286"/>
    </row>
    <row r="2" s="338" customFormat="1" ht="17" customHeight="1" spans="1:5">
      <c r="A2" s="368"/>
      <c r="B2" s="368"/>
      <c r="C2" s="368"/>
      <c r="D2" s="369"/>
      <c r="E2" s="370" t="s">
        <v>2</v>
      </c>
    </row>
    <row r="3" s="2" customFormat="1" ht="24.95" customHeight="1" spans="1:5">
      <c r="A3" s="371" t="s">
        <v>4</v>
      </c>
      <c r="B3" s="371" t="s">
        <v>129</v>
      </c>
      <c r="C3" s="371" t="s">
        <v>6</v>
      </c>
      <c r="D3" s="372" t="s">
        <v>1370</v>
      </c>
      <c r="E3" s="373"/>
    </row>
    <row r="4" s="2" customFormat="1" ht="24.95" customHeight="1" spans="1:5">
      <c r="A4" s="374"/>
      <c r="B4" s="374"/>
      <c r="C4" s="374"/>
      <c r="D4" s="159" t="s">
        <v>1371</v>
      </c>
      <c r="E4" s="159" t="s">
        <v>1372</v>
      </c>
    </row>
    <row r="5" s="338" customFormat="1" ht="35" customHeight="1" spans="1:5">
      <c r="A5" s="375" t="s">
        <v>1349</v>
      </c>
      <c r="B5" s="376">
        <v>1137</v>
      </c>
      <c r="C5" s="376">
        <v>802</v>
      </c>
      <c r="D5" s="376">
        <f t="shared" ref="D5:D10" si="0">C5-B5</f>
        <v>-335</v>
      </c>
      <c r="E5" s="377">
        <f>D5/B5*100</f>
        <v>-29.46</v>
      </c>
    </row>
    <row r="6" s="338" customFormat="1" ht="35" customHeight="1" spans="1:5">
      <c r="A6" s="121" t="s">
        <v>1373</v>
      </c>
      <c r="B6" s="376"/>
      <c r="C6" s="376"/>
      <c r="D6" s="376">
        <f t="shared" si="0"/>
        <v>0</v>
      </c>
      <c r="E6" s="377"/>
    </row>
    <row r="7" s="338" customFormat="1" ht="35" customHeight="1" spans="1:5">
      <c r="A7" s="121" t="s">
        <v>1374</v>
      </c>
      <c r="B7" s="376">
        <v>542</v>
      </c>
      <c r="C7" s="376">
        <v>223</v>
      </c>
      <c r="D7" s="376">
        <f t="shared" si="0"/>
        <v>-319</v>
      </c>
      <c r="E7" s="377">
        <f>D7/B7*100</f>
        <v>-58.86</v>
      </c>
    </row>
    <row r="8" s="338" customFormat="1" ht="35" customHeight="1" spans="1:5">
      <c r="A8" s="121" t="s">
        <v>1375</v>
      </c>
      <c r="B8" s="376">
        <v>595</v>
      </c>
      <c r="C8" s="376">
        <v>579</v>
      </c>
      <c r="D8" s="376">
        <f t="shared" si="0"/>
        <v>-16</v>
      </c>
      <c r="E8" s="377">
        <f>D8/B8*100</f>
        <v>-2.69</v>
      </c>
    </row>
    <row r="9" s="338" customFormat="1" ht="35" customHeight="1" spans="1:5">
      <c r="A9" s="124" t="s">
        <v>1376</v>
      </c>
      <c r="B9" s="376"/>
      <c r="C9" s="376">
        <v>80</v>
      </c>
      <c r="D9" s="376">
        <f t="shared" si="0"/>
        <v>80</v>
      </c>
      <c r="E9" s="377"/>
    </row>
    <row r="10" s="338" customFormat="1" ht="35" customHeight="1" spans="1:5">
      <c r="A10" s="124" t="s">
        <v>1377</v>
      </c>
      <c r="B10" s="376">
        <v>595</v>
      </c>
      <c r="C10" s="376">
        <v>499</v>
      </c>
      <c r="D10" s="376">
        <f t="shared" si="0"/>
        <v>-96</v>
      </c>
      <c r="E10" s="377">
        <f>D10/B10*100</f>
        <v>-16.13</v>
      </c>
    </row>
    <row r="11" s="338" customFormat="1" ht="168" customHeight="1" spans="1:5">
      <c r="A11" s="378" t="s">
        <v>1378</v>
      </c>
      <c r="B11" s="378"/>
      <c r="C11" s="378"/>
      <c r="D11" s="378"/>
      <c r="E11" s="378"/>
    </row>
  </sheetData>
  <mergeCells count="6">
    <mergeCell ref="A1:E1"/>
    <mergeCell ref="D3:E3"/>
    <mergeCell ref="A11:E11"/>
    <mergeCell ref="A3:A4"/>
    <mergeCell ref="B3:B4"/>
    <mergeCell ref="C3:C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56"/>
  <sheetViews>
    <sheetView showGridLines="0" showZeros="0" view="pageBreakPreview" zoomScaleNormal="115" workbookViewId="0">
      <selection activeCell="I9" sqref="I9"/>
    </sheetView>
  </sheetViews>
  <sheetFormatPr defaultColWidth="9" defaultRowHeight="14.25" outlineLevelCol="5"/>
  <cols>
    <col min="1" max="1" width="13.25" style="151" customWidth="1"/>
    <col min="2" max="2" width="50.75" style="151" customWidth="1"/>
    <col min="3" max="4" width="20.6333333333333" style="151" customWidth="1"/>
    <col min="5" max="5" width="20.6333333333333" style="337" customWidth="1"/>
    <col min="6" max="6" width="3.75" style="151" customWidth="1"/>
    <col min="7" max="16357" width="9" style="151"/>
    <col min="16358" max="16358" width="45.6333333333333" style="151"/>
    <col min="16359" max="16384" width="9" style="151"/>
  </cols>
  <sheetData>
    <row r="1" s="338" customFormat="1" ht="52" customHeight="1" spans="1:5">
      <c r="A1" s="286" t="s">
        <v>1379</v>
      </c>
      <c r="B1" s="286"/>
      <c r="C1" s="286"/>
      <c r="D1" s="286"/>
      <c r="E1" s="286"/>
    </row>
    <row r="2" s="335" customFormat="1" ht="36" customHeight="1" spans="1:6">
      <c r="A2" s="339"/>
      <c r="B2" s="340"/>
      <c r="C2" s="341"/>
      <c r="D2" s="340"/>
      <c r="E2" s="342" t="s">
        <v>2</v>
      </c>
      <c r="F2" s="339"/>
    </row>
    <row r="3" s="336" customFormat="1" ht="45" customHeight="1" spans="1:6">
      <c r="A3" s="343" t="s">
        <v>3</v>
      </c>
      <c r="B3" s="344" t="s">
        <v>4</v>
      </c>
      <c r="C3" s="172" t="s">
        <v>5</v>
      </c>
      <c r="D3" s="172" t="s">
        <v>6</v>
      </c>
      <c r="E3" s="172" t="s">
        <v>7</v>
      </c>
      <c r="F3" s="345" t="s">
        <v>8</v>
      </c>
    </row>
    <row r="4" s="336" customFormat="1" ht="36" customHeight="1" spans="1:6">
      <c r="A4" s="346" t="s">
        <v>1380</v>
      </c>
      <c r="B4" s="347" t="s">
        <v>1381</v>
      </c>
      <c r="C4" s="348">
        <v>0</v>
      </c>
      <c r="D4" s="348"/>
      <c r="E4" s="301">
        <v>0</v>
      </c>
      <c r="F4" s="349" t="s">
        <v>1382</v>
      </c>
    </row>
    <row r="5" ht="36" customHeight="1" spans="1:6">
      <c r="A5" s="346" t="s">
        <v>1383</v>
      </c>
      <c r="B5" s="347" t="s">
        <v>1384</v>
      </c>
      <c r="C5" s="348">
        <v>0</v>
      </c>
      <c r="D5" s="348"/>
      <c r="E5" s="301">
        <v>0</v>
      </c>
      <c r="F5" s="349" t="s">
        <v>1382</v>
      </c>
    </row>
    <row r="6" ht="36" customHeight="1" spans="1:6">
      <c r="A6" s="346" t="s">
        <v>1385</v>
      </c>
      <c r="B6" s="347" t="s">
        <v>1386</v>
      </c>
      <c r="C6" s="348">
        <v>0</v>
      </c>
      <c r="D6" s="348"/>
      <c r="E6" s="301">
        <v>0</v>
      </c>
      <c r="F6" s="349" t="s">
        <v>1382</v>
      </c>
    </row>
    <row r="7" ht="36" customHeight="1" spans="1:6">
      <c r="A7" s="346" t="s">
        <v>1387</v>
      </c>
      <c r="B7" s="347" t="s">
        <v>1388</v>
      </c>
      <c r="C7" s="348">
        <v>0</v>
      </c>
      <c r="D7" s="348"/>
      <c r="E7" s="301">
        <v>0</v>
      </c>
      <c r="F7" s="349" t="s">
        <v>1382</v>
      </c>
    </row>
    <row r="8" ht="36" customHeight="1" spans="1:6">
      <c r="A8" s="346" t="s">
        <v>1389</v>
      </c>
      <c r="B8" s="347" t="s">
        <v>1390</v>
      </c>
      <c r="C8" s="348">
        <v>2000</v>
      </c>
      <c r="D8" s="348">
        <v>5000</v>
      </c>
      <c r="E8" s="301">
        <v>1.5</v>
      </c>
      <c r="F8" s="349" t="s">
        <v>1382</v>
      </c>
    </row>
    <row r="9" ht="36" customHeight="1" spans="1:6">
      <c r="A9" s="346" t="s">
        <v>1391</v>
      </c>
      <c r="B9" s="350" t="s">
        <v>1392</v>
      </c>
      <c r="C9" s="351">
        <v>1886</v>
      </c>
      <c r="D9" s="351">
        <v>4800</v>
      </c>
      <c r="E9" s="313">
        <v>1.545</v>
      </c>
      <c r="F9" s="349" t="s">
        <v>1382</v>
      </c>
    </row>
    <row r="10" ht="36" customHeight="1" spans="1:6">
      <c r="A10" s="346" t="s">
        <v>1393</v>
      </c>
      <c r="B10" s="350" t="s">
        <v>1394</v>
      </c>
      <c r="C10" s="351">
        <v>190</v>
      </c>
      <c r="D10" s="351">
        <v>200</v>
      </c>
      <c r="E10" s="313">
        <v>0.053</v>
      </c>
      <c r="F10" s="349" t="s">
        <v>1382</v>
      </c>
    </row>
    <row r="11" ht="36" customHeight="1" spans="1:6">
      <c r="A11" s="346" t="s">
        <v>1395</v>
      </c>
      <c r="B11" s="350" t="s">
        <v>1396</v>
      </c>
      <c r="C11" s="351"/>
      <c r="D11" s="351"/>
      <c r="E11" s="313">
        <v>0</v>
      </c>
      <c r="F11" s="349" t="s">
        <v>1397</v>
      </c>
    </row>
    <row r="12" ht="36" customHeight="1" spans="1:6">
      <c r="A12" s="346" t="s">
        <v>1398</v>
      </c>
      <c r="B12" s="350" t="s">
        <v>1399</v>
      </c>
      <c r="C12" s="351">
        <v>-76</v>
      </c>
      <c r="D12" s="351"/>
      <c r="E12" s="313" t="s">
        <v>1400</v>
      </c>
      <c r="F12" s="349" t="s">
        <v>1382</v>
      </c>
    </row>
    <row r="13" ht="36" customHeight="1" spans="1:6">
      <c r="A13" s="346" t="s">
        <v>1401</v>
      </c>
      <c r="B13" s="350" t="s">
        <v>1402</v>
      </c>
      <c r="C13" s="351">
        <v>0</v>
      </c>
      <c r="D13" s="351"/>
      <c r="E13" s="313">
        <v>0</v>
      </c>
      <c r="F13" s="349" t="s">
        <v>1397</v>
      </c>
    </row>
    <row r="14" ht="36" customHeight="1" spans="1:6">
      <c r="A14" s="352" t="s">
        <v>1403</v>
      </c>
      <c r="B14" s="160" t="s">
        <v>1404</v>
      </c>
      <c r="C14" s="348">
        <v>0</v>
      </c>
      <c r="D14" s="348"/>
      <c r="E14" s="301">
        <v>0</v>
      </c>
      <c r="F14" s="349" t="s">
        <v>1382</v>
      </c>
    </row>
    <row r="15" ht="36" customHeight="1" spans="1:6">
      <c r="A15" s="352" t="s">
        <v>1405</v>
      </c>
      <c r="B15" s="160" t="s">
        <v>1406</v>
      </c>
      <c r="C15" s="348">
        <v>0</v>
      </c>
      <c r="D15" s="348">
        <v>0</v>
      </c>
      <c r="E15" s="301">
        <v>0</v>
      </c>
      <c r="F15" s="349" t="s">
        <v>1382</v>
      </c>
    </row>
    <row r="16" ht="36" customHeight="1" spans="1:6">
      <c r="A16" s="352" t="s">
        <v>1407</v>
      </c>
      <c r="B16" s="350" t="s">
        <v>1408</v>
      </c>
      <c r="C16" s="351">
        <v>0</v>
      </c>
      <c r="D16" s="351"/>
      <c r="E16" s="313">
        <v>0</v>
      </c>
      <c r="F16" s="349" t="s">
        <v>1397</v>
      </c>
    </row>
    <row r="17" ht="36" customHeight="1" spans="1:6">
      <c r="A17" s="352" t="s">
        <v>1409</v>
      </c>
      <c r="B17" s="350" t="s">
        <v>1410</v>
      </c>
      <c r="C17" s="351">
        <v>0</v>
      </c>
      <c r="D17" s="351"/>
      <c r="E17" s="313">
        <v>0</v>
      </c>
      <c r="F17" s="349" t="s">
        <v>1397</v>
      </c>
    </row>
    <row r="18" ht="36" customHeight="1" spans="1:6">
      <c r="A18" s="352" t="s">
        <v>1411</v>
      </c>
      <c r="B18" s="160" t="s">
        <v>1412</v>
      </c>
      <c r="C18" s="348">
        <v>373</v>
      </c>
      <c r="D18" s="348">
        <v>375</v>
      </c>
      <c r="E18" s="301">
        <v>0.005</v>
      </c>
      <c r="F18" s="349" t="s">
        <v>1382</v>
      </c>
    </row>
    <row r="19" ht="36" customHeight="1" spans="1:6">
      <c r="A19" s="352" t="s">
        <v>1413</v>
      </c>
      <c r="B19" s="160" t="s">
        <v>1414</v>
      </c>
      <c r="C19" s="348">
        <v>0</v>
      </c>
      <c r="D19" s="348"/>
      <c r="E19" s="301">
        <v>0</v>
      </c>
      <c r="F19" s="349" t="s">
        <v>1382</v>
      </c>
    </row>
    <row r="20" ht="36" customHeight="1" spans="1:6">
      <c r="A20" s="352" t="s">
        <v>1415</v>
      </c>
      <c r="B20" s="160" t="s">
        <v>1416</v>
      </c>
      <c r="C20" s="348">
        <v>0</v>
      </c>
      <c r="D20" s="348"/>
      <c r="E20" s="301">
        <v>0</v>
      </c>
      <c r="F20" s="349" t="s">
        <v>1382</v>
      </c>
    </row>
    <row r="21" ht="36" customHeight="1" spans="1:6">
      <c r="A21" s="346" t="s">
        <v>1417</v>
      </c>
      <c r="B21" s="347" t="s">
        <v>1418</v>
      </c>
      <c r="C21" s="348">
        <v>0</v>
      </c>
      <c r="D21" s="348"/>
      <c r="E21" s="301">
        <v>0</v>
      </c>
      <c r="F21" s="349" t="s">
        <v>1382</v>
      </c>
    </row>
    <row r="22" ht="36" customHeight="1" spans="1:6">
      <c r="A22" s="346" t="s">
        <v>1419</v>
      </c>
      <c r="B22" s="347" t="s">
        <v>1420</v>
      </c>
      <c r="C22" s="348">
        <v>0</v>
      </c>
      <c r="D22" s="348"/>
      <c r="E22" s="301">
        <v>0</v>
      </c>
      <c r="F22" s="349" t="s">
        <v>1382</v>
      </c>
    </row>
    <row r="23" ht="36" customHeight="1" spans="1:6">
      <c r="A23" s="346" t="s">
        <v>1421</v>
      </c>
      <c r="B23" s="347" t="s">
        <v>1422</v>
      </c>
      <c r="C23" s="348">
        <v>0</v>
      </c>
      <c r="D23" s="348"/>
      <c r="E23" s="301">
        <v>0</v>
      </c>
      <c r="F23" s="349" t="s">
        <v>1382</v>
      </c>
    </row>
    <row r="24" ht="36" customHeight="1" spans="1:6">
      <c r="A24" s="346">
        <v>1030182</v>
      </c>
      <c r="B24" s="347" t="s">
        <v>1423</v>
      </c>
      <c r="C24" s="348">
        <v>0</v>
      </c>
      <c r="D24" s="348"/>
      <c r="E24" s="301">
        <v>0</v>
      </c>
      <c r="F24" s="349" t="s">
        <v>1382</v>
      </c>
    </row>
    <row r="25" ht="36" customHeight="1" spans="1:6">
      <c r="A25" s="346">
        <v>1030183</v>
      </c>
      <c r="B25" s="347" t="s">
        <v>1424</v>
      </c>
      <c r="C25" s="348">
        <v>0</v>
      </c>
      <c r="D25" s="348"/>
      <c r="E25" s="301">
        <v>0</v>
      </c>
      <c r="F25" s="349" t="s">
        <v>1382</v>
      </c>
    </row>
    <row r="26" ht="18.75" spans="1:6">
      <c r="A26" s="346" t="s">
        <v>1425</v>
      </c>
      <c r="B26" s="347" t="s">
        <v>1426</v>
      </c>
      <c r="C26" s="348">
        <v>0</v>
      </c>
      <c r="D26" s="348"/>
      <c r="E26" s="301">
        <v>0</v>
      </c>
      <c r="F26" s="349" t="s">
        <v>1382</v>
      </c>
    </row>
    <row r="27" ht="18.75" spans="1:6">
      <c r="A27" s="346" t="s">
        <v>1427</v>
      </c>
      <c r="B27" s="347" t="s">
        <v>1428</v>
      </c>
      <c r="C27" s="348">
        <v>925</v>
      </c>
      <c r="D27" s="348">
        <v>5952</v>
      </c>
      <c r="E27" s="301">
        <v>5.435</v>
      </c>
      <c r="F27" s="349" t="s">
        <v>1382</v>
      </c>
    </row>
    <row r="28" ht="18.75" spans="1:6">
      <c r="A28" s="346"/>
      <c r="B28" s="353"/>
      <c r="C28" s="351"/>
      <c r="D28" s="351"/>
      <c r="E28" s="301">
        <v>0</v>
      </c>
      <c r="F28" s="349" t="s">
        <v>1382</v>
      </c>
    </row>
    <row r="29" ht="18.75" spans="1:6">
      <c r="A29" s="320"/>
      <c r="B29" s="354" t="s">
        <v>1429</v>
      </c>
      <c r="C29" s="348">
        <v>3298</v>
      </c>
      <c r="D29" s="348">
        <v>11327</v>
      </c>
      <c r="E29" s="301">
        <v>2.435</v>
      </c>
      <c r="F29" s="349" t="s">
        <v>1382</v>
      </c>
    </row>
    <row r="30" ht="18.75" spans="1:6">
      <c r="A30" s="355">
        <v>105</v>
      </c>
      <c r="B30" s="356" t="s">
        <v>1430</v>
      </c>
      <c r="C30" s="330">
        <v>72900</v>
      </c>
      <c r="D30" s="330">
        <v>12600</v>
      </c>
      <c r="E30" s="301">
        <v>-0.827</v>
      </c>
      <c r="F30" s="349" t="s">
        <v>1382</v>
      </c>
    </row>
    <row r="31" ht="18.75" spans="1:6">
      <c r="A31" s="357"/>
      <c r="B31" s="350" t="s">
        <v>1431</v>
      </c>
      <c r="C31" s="358">
        <v>72900</v>
      </c>
      <c r="D31" s="358">
        <v>12600</v>
      </c>
      <c r="E31" s="301">
        <v>-0.827</v>
      </c>
      <c r="F31" s="349" t="s">
        <v>1382</v>
      </c>
    </row>
    <row r="32" ht="18.75" spans="1:6">
      <c r="A32" s="357"/>
      <c r="B32" s="359" t="s">
        <v>1432</v>
      </c>
      <c r="C32" s="358">
        <v>44000</v>
      </c>
      <c r="D32" s="351"/>
      <c r="E32" s="301">
        <v>-1</v>
      </c>
      <c r="F32" s="349" t="s">
        <v>1382</v>
      </c>
    </row>
    <row r="33" ht="36" customHeight="1" spans="1:6">
      <c r="A33" s="357"/>
      <c r="B33" s="359" t="s">
        <v>1433</v>
      </c>
      <c r="C33" s="358">
        <v>28900</v>
      </c>
      <c r="D33" s="351">
        <v>12600</v>
      </c>
      <c r="E33" s="301">
        <v>-0.564</v>
      </c>
      <c r="F33" s="349" t="s">
        <v>1382</v>
      </c>
    </row>
    <row r="34" ht="18.75" spans="1:6">
      <c r="A34" s="357"/>
      <c r="B34" s="359" t="s">
        <v>1434</v>
      </c>
      <c r="C34" s="358"/>
      <c r="D34" s="360"/>
      <c r="E34" s="301">
        <v>0</v>
      </c>
      <c r="F34" s="349" t="s">
        <v>1397</v>
      </c>
    </row>
    <row r="35" ht="18.75" spans="1:6">
      <c r="A35" s="357"/>
      <c r="B35" s="361" t="s">
        <v>1435</v>
      </c>
      <c r="C35" s="358"/>
      <c r="D35" s="360"/>
      <c r="E35" s="301">
        <v>0</v>
      </c>
      <c r="F35" s="349" t="s">
        <v>1397</v>
      </c>
    </row>
    <row r="36" ht="18.75" spans="1:6">
      <c r="A36" s="357">
        <v>110</v>
      </c>
      <c r="B36" s="362" t="s">
        <v>61</v>
      </c>
      <c r="C36" s="330">
        <v>12004</v>
      </c>
      <c r="D36" s="330">
        <v>17099</v>
      </c>
      <c r="E36" s="301">
        <v>0.424</v>
      </c>
      <c r="F36" s="349" t="s">
        <v>1382</v>
      </c>
    </row>
    <row r="37" ht="18.75" spans="1:6">
      <c r="A37" s="357">
        <v>11004</v>
      </c>
      <c r="B37" s="350" t="s">
        <v>1436</v>
      </c>
      <c r="C37" s="358">
        <v>4841</v>
      </c>
      <c r="D37" s="358">
        <v>1500</v>
      </c>
      <c r="E37" s="301">
        <v>-0.69</v>
      </c>
      <c r="F37" s="349" t="s">
        <v>1382</v>
      </c>
    </row>
    <row r="38" ht="18.75" spans="1:6">
      <c r="A38" s="363">
        <v>1100404</v>
      </c>
      <c r="B38" s="359" t="s">
        <v>1437</v>
      </c>
      <c r="C38" s="358"/>
      <c r="D38" s="360"/>
      <c r="E38" s="301">
        <v>0</v>
      </c>
      <c r="F38" s="349" t="s">
        <v>1397</v>
      </c>
    </row>
    <row r="39" ht="18.75" spans="1:6">
      <c r="A39" s="363">
        <v>1100405</v>
      </c>
      <c r="B39" s="359" t="s">
        <v>1149</v>
      </c>
      <c r="C39" s="358"/>
      <c r="D39" s="360"/>
      <c r="E39" s="301">
        <v>0</v>
      </c>
      <c r="F39" s="349" t="s">
        <v>1397</v>
      </c>
    </row>
    <row r="40" ht="18.75" spans="1:6">
      <c r="A40" s="363">
        <v>1100406</v>
      </c>
      <c r="B40" s="359" t="s">
        <v>1438</v>
      </c>
      <c r="C40" s="358"/>
      <c r="D40" s="360"/>
      <c r="E40" s="301">
        <v>0</v>
      </c>
      <c r="F40" s="349" t="s">
        <v>1397</v>
      </c>
    </row>
    <row r="41" ht="18.75" spans="1:6">
      <c r="A41" s="363">
        <v>1100407</v>
      </c>
      <c r="B41" s="359" t="s">
        <v>1151</v>
      </c>
      <c r="C41" s="358"/>
      <c r="D41" s="360"/>
      <c r="E41" s="301">
        <v>0</v>
      </c>
      <c r="F41" s="349" t="s">
        <v>1397</v>
      </c>
    </row>
    <row r="42" ht="18.75" spans="1:6">
      <c r="A42" s="363">
        <v>1100408</v>
      </c>
      <c r="B42" s="359" t="s">
        <v>1439</v>
      </c>
      <c r="C42" s="358">
        <v>2457</v>
      </c>
      <c r="D42" s="360">
        <v>600</v>
      </c>
      <c r="E42" s="301">
        <v>-0.756</v>
      </c>
      <c r="F42" s="349" t="s">
        <v>1397</v>
      </c>
    </row>
    <row r="43" ht="18.75" spans="1:6">
      <c r="A43" s="363">
        <v>1100409</v>
      </c>
      <c r="B43" s="359" t="s">
        <v>1440</v>
      </c>
      <c r="C43" s="358">
        <v>935</v>
      </c>
      <c r="D43" s="360">
        <v>300</v>
      </c>
      <c r="E43" s="301">
        <v>-0.679</v>
      </c>
      <c r="F43" s="349" t="s">
        <v>1397</v>
      </c>
    </row>
    <row r="44" ht="18.75" spans="1:6">
      <c r="A44" s="363">
        <v>1100410</v>
      </c>
      <c r="B44" s="359" t="s">
        <v>1152</v>
      </c>
      <c r="C44" s="358"/>
      <c r="D44" s="360"/>
      <c r="E44" s="301">
        <v>0</v>
      </c>
      <c r="F44" s="349" t="s">
        <v>1397</v>
      </c>
    </row>
    <row r="45" ht="18.75" spans="1:6">
      <c r="A45" s="363">
        <v>1100411</v>
      </c>
      <c r="B45" s="359" t="s">
        <v>1441</v>
      </c>
      <c r="C45" s="358"/>
      <c r="D45" s="360"/>
      <c r="E45" s="301">
        <v>0</v>
      </c>
      <c r="F45" s="349" t="s">
        <v>1397</v>
      </c>
    </row>
    <row r="46" ht="18.75" spans="1:6">
      <c r="A46" s="363">
        <v>1100412</v>
      </c>
      <c r="B46" s="359" t="s">
        <v>1442</v>
      </c>
      <c r="C46" s="358"/>
      <c r="D46" s="360"/>
      <c r="E46" s="301">
        <v>0</v>
      </c>
      <c r="F46" s="349" t="s">
        <v>1397</v>
      </c>
    </row>
    <row r="47" ht="18.75" spans="1:6">
      <c r="A47" s="363">
        <v>1100413</v>
      </c>
      <c r="B47" s="359" t="s">
        <v>1443</v>
      </c>
      <c r="C47" s="358"/>
      <c r="D47" s="360"/>
      <c r="E47" s="301">
        <v>0</v>
      </c>
      <c r="F47" s="349" t="s">
        <v>1397</v>
      </c>
    </row>
    <row r="48" ht="18.75" spans="1:6">
      <c r="A48" s="363">
        <v>1100499</v>
      </c>
      <c r="B48" s="359" t="s">
        <v>1444</v>
      </c>
      <c r="C48" s="358">
        <v>1449</v>
      </c>
      <c r="D48" s="360">
        <v>600</v>
      </c>
      <c r="E48" s="301">
        <v>-0.586</v>
      </c>
      <c r="F48" s="349" t="s">
        <v>1397</v>
      </c>
    </row>
    <row r="49" ht="18.75" spans="1:6">
      <c r="A49" s="363">
        <v>11006</v>
      </c>
      <c r="B49" s="350" t="s">
        <v>1445</v>
      </c>
      <c r="C49" s="358">
        <v>0</v>
      </c>
      <c r="D49" s="358">
        <v>0</v>
      </c>
      <c r="E49" s="301">
        <v>0</v>
      </c>
      <c r="F49" s="349" t="s">
        <v>1397</v>
      </c>
    </row>
    <row r="50" ht="18.75" spans="1:6">
      <c r="A50" s="363">
        <v>1100603</v>
      </c>
      <c r="B50" s="359" t="s">
        <v>1446</v>
      </c>
      <c r="C50" s="358">
        <v>0</v>
      </c>
      <c r="D50" s="360"/>
      <c r="E50" s="301">
        <v>0</v>
      </c>
      <c r="F50" s="349" t="s">
        <v>1397</v>
      </c>
    </row>
    <row r="51" ht="18.75" spans="1:6">
      <c r="A51" s="363">
        <v>11008</v>
      </c>
      <c r="B51" s="350" t="s">
        <v>1447</v>
      </c>
      <c r="C51" s="358">
        <v>3358</v>
      </c>
      <c r="D51" s="351">
        <v>15599</v>
      </c>
      <c r="E51" s="301">
        <v>3.645</v>
      </c>
      <c r="F51" s="349" t="s">
        <v>1382</v>
      </c>
    </row>
    <row r="52" ht="18.75" spans="1:6">
      <c r="A52" s="363">
        <v>11009</v>
      </c>
      <c r="B52" s="350" t="s">
        <v>1448</v>
      </c>
      <c r="C52" s="358">
        <v>3805</v>
      </c>
      <c r="D52" s="351"/>
      <c r="E52" s="301">
        <v>-1</v>
      </c>
      <c r="F52" s="349" t="s">
        <v>1382</v>
      </c>
    </row>
    <row r="53" ht="18.75" spans="1:6">
      <c r="A53" s="363">
        <v>11022</v>
      </c>
      <c r="B53" s="350" t="s">
        <v>1449</v>
      </c>
      <c r="C53" s="358">
        <v>0</v>
      </c>
      <c r="D53" s="358">
        <v>0</v>
      </c>
      <c r="E53" s="301">
        <v>0</v>
      </c>
      <c r="F53" s="349" t="s">
        <v>1397</v>
      </c>
    </row>
    <row r="54" ht="18.75" spans="1:6">
      <c r="A54" s="363">
        <v>1102201</v>
      </c>
      <c r="B54" s="359" t="s">
        <v>1450</v>
      </c>
      <c r="C54" s="358"/>
      <c r="D54" s="351"/>
      <c r="E54" s="301">
        <v>0</v>
      </c>
      <c r="F54" s="349" t="s">
        <v>1397</v>
      </c>
    </row>
    <row r="55" ht="18.75" spans="1:6">
      <c r="A55" s="364"/>
      <c r="B55" s="365" t="s">
        <v>68</v>
      </c>
      <c r="C55" s="330">
        <v>88202</v>
      </c>
      <c r="D55" s="330">
        <v>41026</v>
      </c>
      <c r="E55" s="301">
        <v>-0.535</v>
      </c>
      <c r="F55" s="349" t="s">
        <v>1382</v>
      </c>
    </row>
    <row r="56" ht="18.75" spans="1:6">
      <c r="A56" s="153"/>
      <c r="B56" s="366" t="s">
        <v>1451</v>
      </c>
      <c r="C56" s="367"/>
      <c r="D56" s="367"/>
      <c r="E56" s="367"/>
      <c r="F56" s="153"/>
    </row>
  </sheetData>
  <autoFilter ref="A3:F56">
    <extLst/>
  </autoFilter>
  <mergeCells count="2">
    <mergeCell ref="A1:E1"/>
    <mergeCell ref="B56:E56"/>
  </mergeCells>
  <conditionalFormatting sqref="B30">
    <cfRule type="expression" dxfId="1" priority="20" stopIfTrue="1">
      <formula>"len($A:$A)=3"</formula>
    </cfRule>
  </conditionalFormatting>
  <conditionalFormatting sqref="B34">
    <cfRule type="expression" dxfId="1" priority="17" stopIfTrue="1">
      <formula>"len($A:$A)=3"</formula>
    </cfRule>
  </conditionalFormatting>
  <conditionalFormatting sqref="B35">
    <cfRule type="expression" dxfId="1" priority="14" stopIfTrue="1">
      <formula>"len($A:$A)=3"</formula>
    </cfRule>
  </conditionalFormatting>
  <conditionalFormatting sqref="B36">
    <cfRule type="expression" dxfId="1" priority="18" stopIfTrue="1">
      <formula>"len($A:$A)=3"</formula>
    </cfRule>
  </conditionalFormatting>
  <conditionalFormatting sqref="C51">
    <cfRule type="expression" dxfId="1" priority="5" stopIfTrue="1">
      <formula>"len($A:$A)=3"</formula>
    </cfRule>
  </conditionalFormatting>
  <conditionalFormatting sqref="B54">
    <cfRule type="expression" dxfId="1" priority="3" stopIfTrue="1">
      <formula>"len($A:$A)=3"</formula>
    </cfRule>
  </conditionalFormatting>
  <conditionalFormatting sqref="B32:B33">
    <cfRule type="expression" dxfId="1" priority="11" stopIfTrue="1">
      <formula>"len($A:$A)=3"</formula>
    </cfRule>
  </conditionalFormatting>
  <conditionalFormatting sqref="C32:C35">
    <cfRule type="expression" dxfId="1" priority="13" stopIfTrue="1">
      <formula>"len($A:$A)=3"</formula>
    </cfRule>
  </conditionalFormatting>
  <conditionalFormatting sqref="C36:D37 C30:D31">
    <cfRule type="expression" dxfId="1" priority="19" stopIfTrue="1">
      <formula>"len($A:$A)=3"</formula>
    </cfRule>
  </conditionalFormatting>
  <conditionalFormatting sqref="B38:B48 B50">
    <cfRule type="expression" dxfId="1" priority="8" stopIfTrue="1">
      <formula>"len($A:$A)=3"</formula>
    </cfRule>
  </conditionalFormatting>
  <conditionalFormatting sqref="C38:C50 D49">
    <cfRule type="expression" dxfId="1" priority="12" stopIfTrue="1">
      <formula>"len($A:$A)=3"</formula>
    </cfRule>
  </conditionalFormatting>
  <conditionalFormatting sqref="C52:C54 D53">
    <cfRule type="expression" dxfId="1" priority="4" stopIfTrue="1">
      <formula>"len($A:$A)=3"</formula>
    </cfRule>
  </conditionalFormatting>
  <printOptions horizontalCentered="1"/>
  <pageMargins left="0.472222222222222" right="0.393055555555556" top="0.747916666666667" bottom="0.747916666666667" header="0.314583333333333" footer="0.314583333333333"/>
  <pageSetup paperSize="9" scale="76" orientation="portrait" horizontalDpi="600"/>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1-1永德县一般公共预算收入情况表</vt:lpstr>
      <vt:lpstr>1-2永德县一般公共预算支出情况表</vt:lpstr>
      <vt:lpstr>1-3永德县县本级一般公共预算收入情况表</vt:lpstr>
      <vt:lpstr>1-4永德县县本级一般公共预算支出情况表（公开到项级）</vt:lpstr>
      <vt:lpstr>1-5永德县县本级一般公共预算基本支出情况表（公开到款级）</vt:lpstr>
      <vt:lpstr>1-6永德县一般公共预算支出表（州（市）对下转移支付项目）</vt:lpstr>
      <vt:lpstr>1-7永德县分地区税收返还和转移支付预算表</vt:lpstr>
      <vt:lpstr>1-8永德县县本级“三公”经费预算财政拨款情况统计表</vt:lpstr>
      <vt:lpstr>2-1永德县政府性基金预算收入情况表</vt:lpstr>
      <vt:lpstr>2-2永德县政府性基金预算支出情况表</vt:lpstr>
      <vt:lpstr>2-3永德县县本级政府性基金预算收入情况表</vt:lpstr>
      <vt:lpstr>2-4永德县县本级政府性基金预算支出情况表（公开到项级）</vt:lpstr>
      <vt:lpstr>2-5永德县本级政府性基金支出表（州（市）对下转移支付）</vt:lpstr>
      <vt:lpstr>3-1永德县国有资本经营收入预算情况表</vt:lpstr>
      <vt:lpstr>3-2永德县国有资本经营支出预算情况表</vt:lpstr>
      <vt:lpstr>3-3永德县县本级国有资本经营收入预算情况表</vt:lpstr>
      <vt:lpstr>3-4永德县县本级国有资本经营支出预算情况表（公开到项级）</vt:lpstr>
      <vt:lpstr>3-5 永德县本级国有资本经营预算转移支付表 （分地区）</vt:lpstr>
      <vt:lpstr>3-6 国有资本经营预算转移支付表（分项目）</vt:lpstr>
      <vt:lpstr>4-1永德县社会保险基金收入预算情况表</vt:lpstr>
      <vt:lpstr>4-2永德县社会保险基金支出预算情况表</vt:lpstr>
      <vt:lpstr>4-3永德县县本级社会保险基金收入预算情况表</vt:lpstr>
      <vt:lpstr>4-4永德县县本级社会保险基金支出预算情况表</vt:lpstr>
      <vt:lpstr>5-1 2024年地方政府债务限额及余额预算情况表</vt:lpstr>
      <vt:lpstr>5-2  永德县2024年地方政府一般债务余额情况表</vt:lpstr>
      <vt:lpstr>5-3  永德县县本级2024年地方政府一般债务余额情况表</vt:lpstr>
      <vt:lpstr>5-4 永德县2024年地方政府专项债务余额情况表</vt:lpstr>
      <vt:lpstr>5-5 永德县本级2024年地方政府专项债务余额情况表（本级）</vt:lpstr>
      <vt:lpstr>5-6 地方政府债券发行及还本付息情况表</vt:lpstr>
      <vt:lpstr>5-7 2025年政府专项债务限额和余额情况表</vt:lpstr>
      <vt:lpstr>5-8 2025年年初新增地方政府债券资金安排表</vt:lpstr>
      <vt:lpstr>6-1重大政策和重点项目绩效目标表</vt:lpstr>
      <vt:lpstr>6-2重点工作情况解释说明汇总表</vt:lpstr>
      <vt:lpstr>7-1 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贾云峰</cp:lastModifiedBy>
  <dcterms:created xsi:type="dcterms:W3CDTF">2006-09-17T08:00:00Z</dcterms:created>
  <cp:lastPrinted>2020-05-08T18:46:00Z</cp:lastPrinted>
  <dcterms:modified xsi:type="dcterms:W3CDTF">2025-03-11T08:56:40Z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28B457F93E8E482BB5D58EF9B7846BFB_12</vt:lpwstr>
  </property>
</Properties>
</file>